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4" activeTab="0"/>
  </bookViews>
  <sheets>
    <sheet name="Pâtes" sheetId="1" r:id="rId1"/>
    <sheet name="Annexe Pâtes" sheetId="2" r:id="rId2"/>
  </sheets>
  <definedNames>
    <definedName name="_xlnm.Print_Area" localSheetId="1">'Annexe Pâtes'!$A$1:$M$47</definedName>
    <definedName name="_xlnm.Print_Area" localSheetId="0">'Pâtes'!$A$1:$Z$46</definedName>
  </definedNames>
  <calcPr fullCalcOnLoad="1"/>
</workbook>
</file>

<file path=xl/sharedStrings.xml><?xml version="1.0" encoding="utf-8"?>
<sst xmlns="http://schemas.openxmlformats.org/spreadsheetml/2006/main" count="130" uniqueCount="85">
  <si>
    <t>Amapien.ne :</t>
  </si>
  <si>
    <t>Identité 1 :</t>
  </si>
  <si>
    <t>Identité 2 :</t>
  </si>
  <si>
    <t>Adresse :</t>
  </si>
  <si>
    <t>CP / Ville  :</t>
  </si>
  <si>
    <t>Tel :</t>
  </si>
  <si>
    <t>Mail :</t>
  </si>
  <si>
    <t>Durée du Contrat</t>
  </si>
  <si>
    <t>Saison</t>
  </si>
  <si>
    <t>Essai 1 Panier</t>
  </si>
  <si>
    <t>Lieux de retrait</t>
  </si>
  <si>
    <t>TOTAUX DES PANIERS RENSEIGNES DANS L'ANNEXE :</t>
  </si>
  <si>
    <t>Total à régler</t>
  </si>
  <si>
    <t>Fait en 3 exemplaires à Vienne le</t>
  </si>
  <si>
    <t>L'Amapien.ne :</t>
  </si>
  <si>
    <t>L'AMAP :</t>
  </si>
  <si>
    <t>Le/La Paysan.ne en Amap :</t>
  </si>
  <si>
    <t>Validation de l'AMAP du bon règlement de la cotisation</t>
  </si>
  <si>
    <t>Ce contrat solidaire vous engage dans l'acceptation et le respect de la "Charte des AMAP" (téléchargeable sur notre site amap-vienne.org)</t>
  </si>
  <si>
    <t>Annexe Annuelle</t>
  </si>
  <si>
    <t>Composition des paniers</t>
  </si>
  <si>
    <t>Prix</t>
  </si>
  <si>
    <t>150 g</t>
  </si>
  <si>
    <t xml:space="preserve">Fait en 3 exemplaires à Vienne, le : </t>
  </si>
  <si>
    <t>Paysanne en Amap :</t>
  </si>
  <si>
    <r>
      <t>Référente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</t>
    </r>
  </si>
  <si>
    <t>Amapien, Amapienne :</t>
  </si>
  <si>
    <r>
      <t xml:space="preserve">St Germain ( </t>
    </r>
    <r>
      <rPr>
        <b/>
        <sz val="11"/>
        <color indexed="8"/>
        <rFont val="Calibri"/>
        <family val="2"/>
      </rPr>
      <t>18:00 - 19:30</t>
    </r>
    <r>
      <rPr>
        <sz val="11"/>
        <color indexed="8"/>
        <rFont val="Calibri"/>
        <family val="2"/>
      </rPr>
      <t>)</t>
    </r>
  </si>
  <si>
    <t>Saison 2024 / 2024</t>
  </si>
  <si>
    <r>
      <t xml:space="preserve">200 route de la Tabourette </t>
    </r>
    <r>
      <rPr>
        <b/>
        <sz val="11"/>
        <color indexed="8"/>
        <rFont val="Calibri"/>
        <family val="2"/>
      </rPr>
      <t>38780 Estrablin</t>
    </r>
  </si>
  <si>
    <t>06 58 89 16 84</t>
  </si>
  <si>
    <t>domainedemartene@gmail.com</t>
  </si>
  <si>
    <t>( nicole.remane@orange.fr )</t>
  </si>
  <si>
    <r>
      <t>Ordre des chèques</t>
    </r>
    <r>
      <rPr>
        <b/>
        <sz val="12"/>
        <color indexed="8"/>
        <rFont val="Calibri"/>
        <family val="2"/>
      </rPr>
      <t xml:space="preserve"> : Domaine de Martène</t>
    </r>
  </si>
  <si>
    <t>CONTRAT PÂTES</t>
  </si>
  <si>
    <t>Poids</t>
  </si>
  <si>
    <t>Les Produits</t>
  </si>
  <si>
    <t>Coquillettes nature</t>
  </si>
  <si>
    <t>Coquillettes semi-complètes</t>
  </si>
  <si>
    <t>Tortillons nature</t>
  </si>
  <si>
    <t>Tortillons semi-complets</t>
  </si>
  <si>
    <t>Pépinettes nature (forme riz)</t>
  </si>
  <si>
    <t>Crozets au Sarrasin</t>
  </si>
  <si>
    <t>Crozets nature</t>
  </si>
  <si>
    <t>Triangles nature</t>
  </si>
  <si>
    <t>Triangles semi-complets</t>
  </si>
  <si>
    <t>Triangles complets</t>
  </si>
  <si>
    <t>Tortillons spiruline</t>
  </si>
  <si>
    <t>Pépinettes 100% sarrasin (forme riz)</t>
  </si>
  <si>
    <t>Semoule fine de blé dur</t>
  </si>
  <si>
    <t>1 kg</t>
  </si>
  <si>
    <t>5 kgs</t>
  </si>
  <si>
    <t>Son de blé</t>
  </si>
  <si>
    <t>Lin doré</t>
  </si>
  <si>
    <t>Farine de Sarrasin</t>
  </si>
  <si>
    <t>1 Kg</t>
  </si>
  <si>
    <t>Farine de Maïs</t>
  </si>
  <si>
    <t>Nicole Remané</t>
  </si>
  <si>
    <t>DIVERS</t>
  </si>
  <si>
    <t>FARINES</t>
  </si>
  <si>
    <t>PÂTES</t>
  </si>
  <si>
    <t>BISCUITS
Salés / Sucrés</t>
  </si>
  <si>
    <t>Biscuits sarrasin caramel (sans blé)</t>
  </si>
  <si>
    <t>Biscuits semoule chocolat</t>
  </si>
  <si>
    <t>Biscuits semoule cannelle</t>
  </si>
  <si>
    <t>Biscuits apéro maïs oignons (sans blé)</t>
  </si>
  <si>
    <t>Biscuits maïs (sans blé)</t>
  </si>
  <si>
    <t>Saisir le nombre
de produits souhaités :</t>
  </si>
  <si>
    <t>Totaux pour chaque distribution</t>
  </si>
  <si>
    <t>Prix/kg</t>
  </si>
  <si>
    <r>
      <t>Paysan(ne) en Amap</t>
    </r>
    <r>
      <rPr>
        <b/>
        <sz val="11"/>
        <color indexed="8"/>
        <rFont val="Calibri"/>
        <family val="2"/>
      </rPr>
      <t xml:space="preserve"> : DOMAINE DE MARTENE</t>
    </r>
  </si>
  <si>
    <t>Les chèques seront encaissés le mois de la distribution</t>
  </si>
  <si>
    <t xml:space="preserve">Merci de faire soit un chèque global, </t>
  </si>
  <si>
    <t>500 g</t>
  </si>
  <si>
    <t>4 Kg</t>
  </si>
  <si>
    <t>4 kg</t>
  </si>
  <si>
    <t>2 kg</t>
  </si>
  <si>
    <t>2 Kg</t>
  </si>
  <si>
    <t>5 kg</t>
  </si>
  <si>
    <t>200 g</t>
  </si>
  <si>
    <t>soit un chèque par panier</t>
  </si>
  <si>
    <t>En plus des produits proposés en annexe, 
des produits saisonniers
seront disponibles à l'achat lors des distributions.</t>
  </si>
  <si>
    <t>Romane et Louis De Martene</t>
  </si>
  <si>
    <t xml:space="preserve">Cette annexe annuelle fait partie intégrante et indissociable du "Contrat Pâtes". </t>
  </si>
  <si>
    <t>Version du 2/04/2024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</si>
</sst>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&quot;, &quot;d\ mmmm\ yyyy"/>
    <numFmt numFmtId="165" formatCode="#,##0.00\ [$€-40C];[Red]\-#,##0.00\ [$€-40C]"/>
    <numFmt numFmtId="166" formatCode="_-* #,##0.00&quot; €&quot;_-;\-* #,##0.00&quot; €&quot;_-;_-* \-??&quot; €&quot;_-;_-@_-"/>
    <numFmt numFmtId="167" formatCode="_-* #,##0&quot; €&quot;_-;\-* #,##0&quot; €&quot;_-;_-* \-??&quot; €&quot;_-;_-@_-"/>
    <numFmt numFmtId="168" formatCode="d/m;@"/>
    <numFmt numFmtId="169" formatCode="dd/mm/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[$-40C]dddd\ d\ m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0.5"/>
      <color indexed="53"/>
      <name val="Calibri"/>
      <family val="2"/>
    </font>
    <font>
      <b/>
      <u val="single"/>
      <sz val="10.5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2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10"/>
      <name val="Arial"/>
      <family val="2"/>
    </font>
    <font>
      <b/>
      <sz val="10.5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5.1"/>
      <color indexed="8"/>
      <name val="Segoe UI"/>
      <family val="2"/>
    </font>
    <font>
      <i/>
      <sz val="8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theme="1"/>
      </right>
      <top style="thin">
        <color indexed="17"/>
      </top>
      <bottom style="thin">
        <color indexed="17"/>
      </bottom>
    </border>
    <border>
      <left style="thin">
        <color theme="1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1" fillId="0" borderId="0">
      <alignment/>
      <protection/>
    </xf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Border="1">
      <alignment/>
      <protection/>
    </xf>
    <xf numFmtId="0" fontId="2" fillId="0" borderId="0" xfId="43" applyFont="1">
      <alignment/>
      <protection/>
    </xf>
    <xf numFmtId="0" fontId="2" fillId="0" borderId="0" xfId="43" applyFont="1" applyAlignment="1">
      <alignment horizontal="right"/>
      <protection/>
    </xf>
    <xf numFmtId="0" fontId="3" fillId="0" borderId="0" xfId="43" applyFont="1" applyBorder="1" applyAlignment="1">
      <alignment horizontal="center"/>
      <protection/>
    </xf>
    <xf numFmtId="0" fontId="4" fillId="0" borderId="10" xfId="43" applyFont="1" applyBorder="1" applyAlignment="1">
      <alignment horizontal="left"/>
      <protection/>
    </xf>
    <xf numFmtId="0" fontId="4" fillId="0" borderId="0" xfId="43" applyFont="1" applyBorder="1">
      <alignment/>
      <protection/>
    </xf>
    <xf numFmtId="0" fontId="1" fillId="0" borderId="10" xfId="43" applyFont="1" applyBorder="1" applyAlignment="1">
      <alignment horizontal="left"/>
      <protection/>
    </xf>
    <xf numFmtId="0" fontId="5" fillId="0" borderId="10" xfId="43" applyFont="1" applyBorder="1" applyAlignment="1">
      <alignment horizontal="left"/>
      <protection/>
    </xf>
    <xf numFmtId="0" fontId="5" fillId="0" borderId="0" xfId="43" applyFont="1" applyBorder="1">
      <alignment/>
      <protection/>
    </xf>
    <xf numFmtId="0" fontId="1" fillId="0" borderId="0" xfId="43" applyAlignment="1">
      <alignment horizontal="right"/>
      <protection/>
    </xf>
    <xf numFmtId="0" fontId="5" fillId="0" borderId="0" xfId="43" applyFont="1">
      <alignment/>
      <protection/>
    </xf>
    <xf numFmtId="49" fontId="1" fillId="0" borderId="0" xfId="43" applyNumberFormat="1" applyBorder="1" applyAlignment="1">
      <alignment vertical="center"/>
      <protection/>
    </xf>
    <xf numFmtId="0" fontId="1" fillId="0" borderId="10" xfId="43" applyFont="1" applyBorder="1">
      <alignment/>
      <protection/>
    </xf>
    <xf numFmtId="0" fontId="1" fillId="33" borderId="11" xfId="43" applyFill="1" applyBorder="1" applyAlignment="1" applyProtection="1">
      <alignment horizontal="center" vertical="center"/>
      <protection locked="0"/>
    </xf>
    <xf numFmtId="0" fontId="1" fillId="0" borderId="0" xfId="43" applyFont="1" applyAlignment="1">
      <alignment horizontal="left"/>
      <protection/>
    </xf>
    <xf numFmtId="0" fontId="7" fillId="0" borderId="0" xfId="43" applyFont="1" applyAlignment="1">
      <alignment vertical="center"/>
      <protection/>
    </xf>
    <xf numFmtId="0" fontId="8" fillId="0" borderId="0" xfId="43" applyFont="1">
      <alignment/>
      <protection/>
    </xf>
    <xf numFmtId="0" fontId="9" fillId="0" borderId="0" xfId="43" applyFont="1" applyBorder="1" applyAlignment="1">
      <alignment horizontal="left" vertical="center" wrapText="1"/>
      <protection/>
    </xf>
    <xf numFmtId="0" fontId="8" fillId="0" borderId="0" xfId="43" applyFont="1" applyBorder="1" applyAlignment="1">
      <alignment horizontal="center"/>
      <protection/>
    </xf>
    <xf numFmtId="0" fontId="6" fillId="0" borderId="0" xfId="43" applyFont="1" applyBorder="1" applyAlignment="1">
      <alignment horizontal="left" vertical="top" wrapText="1"/>
      <protection/>
    </xf>
    <xf numFmtId="0" fontId="7" fillId="0" borderId="0" xfId="43" applyFont="1" applyBorder="1" applyAlignment="1" applyProtection="1">
      <alignment horizontal="center"/>
      <protection/>
    </xf>
    <xf numFmtId="0" fontId="11" fillId="0" borderId="0" xfId="43" applyFont="1" applyBorder="1" applyAlignment="1">
      <alignment horizontal="right" vertical="center"/>
      <protection/>
    </xf>
    <xf numFmtId="0" fontId="6" fillId="0" borderId="0" xfId="43" applyFont="1">
      <alignment/>
      <protection/>
    </xf>
    <xf numFmtId="0" fontId="7" fillId="0" borderId="0" xfId="43" applyFont="1" applyBorder="1">
      <alignment/>
      <protection/>
    </xf>
    <xf numFmtId="0" fontId="1" fillId="0" borderId="0" xfId="43" applyFill="1" applyBorder="1" applyAlignment="1">
      <alignment horizontal="right"/>
      <protection/>
    </xf>
    <xf numFmtId="0" fontId="1" fillId="0" borderId="0" xfId="43" applyFill="1" applyBorder="1" applyAlignment="1">
      <alignment horizontal="center"/>
      <protection/>
    </xf>
    <xf numFmtId="0" fontId="1" fillId="0" borderId="0" xfId="43" applyFill="1" applyBorder="1">
      <alignment/>
      <protection/>
    </xf>
    <xf numFmtId="166" fontId="1" fillId="0" borderId="0" xfId="48" applyFont="1" applyFill="1" applyBorder="1" applyAlignment="1" applyProtection="1">
      <alignment/>
      <protection/>
    </xf>
    <xf numFmtId="0" fontId="1" fillId="0" borderId="0" xfId="43" applyFont="1" applyBorder="1" applyAlignment="1">
      <alignment horizontal="right"/>
      <protection/>
    </xf>
    <xf numFmtId="0" fontId="11" fillId="0" borderId="0" xfId="43" applyFont="1" applyBorder="1" applyAlignment="1">
      <alignment horizontal="right"/>
      <protection/>
    </xf>
    <xf numFmtId="167" fontId="1" fillId="0" borderId="0" xfId="43" applyNumberFormat="1" applyFill="1" applyBorder="1" applyAlignment="1">
      <alignment/>
      <protection/>
    </xf>
    <xf numFmtId="0" fontId="13" fillId="0" borderId="0" xfId="43" applyFont="1" applyBorder="1" applyAlignment="1">
      <alignment/>
      <protection/>
    </xf>
    <xf numFmtId="0" fontId="14" fillId="0" borderId="0" xfId="43" applyFont="1" applyFill="1" applyBorder="1" applyAlignment="1">
      <alignment/>
      <protection/>
    </xf>
    <xf numFmtId="0" fontId="5" fillId="0" borderId="0" xfId="43" applyFont="1" applyBorder="1" applyAlignment="1" applyProtection="1">
      <alignment horizontal="center"/>
      <protection/>
    </xf>
    <xf numFmtId="0" fontId="5" fillId="0" borderId="0" xfId="43" applyFont="1" applyBorder="1" applyProtection="1">
      <alignment/>
      <protection/>
    </xf>
    <xf numFmtId="166" fontId="5" fillId="0" borderId="0" xfId="48" applyFont="1" applyFill="1" applyBorder="1" applyAlignment="1" applyProtection="1">
      <alignment horizontal="center"/>
      <protection/>
    </xf>
    <xf numFmtId="166" fontId="1" fillId="0" borderId="0" xfId="48" applyFont="1" applyFill="1" applyBorder="1" applyAlignment="1" applyProtection="1">
      <alignment horizontal="center"/>
      <protection/>
    </xf>
    <xf numFmtId="0" fontId="1" fillId="0" borderId="0" xfId="43" applyFont="1" applyAlignment="1">
      <alignment vertical="top"/>
      <protection/>
    </xf>
    <xf numFmtId="0" fontId="15" fillId="0" borderId="0" xfId="43" applyFont="1" applyAlignment="1">
      <alignment horizontal="right"/>
      <protection/>
    </xf>
    <xf numFmtId="0" fontId="1" fillId="0" borderId="12" xfId="43" applyFont="1" applyBorder="1" applyAlignment="1">
      <alignment horizontal="left"/>
      <protection/>
    </xf>
    <xf numFmtId="0" fontId="1" fillId="0" borderId="13" xfId="43" applyBorder="1">
      <alignment/>
      <protection/>
    </xf>
    <xf numFmtId="0" fontId="1" fillId="0" borderId="14" xfId="43" applyBorder="1">
      <alignment/>
      <protection/>
    </xf>
    <xf numFmtId="0" fontId="1" fillId="0" borderId="13" xfId="43" applyBorder="1" applyAlignment="1">
      <alignment horizontal="left"/>
      <protection/>
    </xf>
    <xf numFmtId="0" fontId="1" fillId="0" borderId="15" xfId="43" applyBorder="1">
      <alignment/>
      <protection/>
    </xf>
    <xf numFmtId="0" fontId="1" fillId="0" borderId="16" xfId="43" applyBorder="1">
      <alignment/>
      <protection/>
    </xf>
    <xf numFmtId="0" fontId="1" fillId="0" borderId="17" xfId="43" applyBorder="1">
      <alignment/>
      <protection/>
    </xf>
    <xf numFmtId="0" fontId="1" fillId="0" borderId="18" xfId="43" applyBorder="1">
      <alignment/>
      <protection/>
    </xf>
    <xf numFmtId="0" fontId="1" fillId="0" borderId="19" xfId="43" applyBorder="1">
      <alignment/>
      <protection/>
    </xf>
    <xf numFmtId="0" fontId="17" fillId="0" borderId="0" xfId="43" applyFont="1">
      <alignment/>
      <protection/>
    </xf>
    <xf numFmtId="0" fontId="18" fillId="0" borderId="0" xfId="43" applyFont="1">
      <alignment/>
      <protection/>
    </xf>
    <xf numFmtId="0" fontId="1" fillId="0" borderId="0" xfId="43" applyAlignment="1">
      <alignment vertical="center"/>
      <protection/>
    </xf>
    <xf numFmtId="0" fontId="1" fillId="0" borderId="0" xfId="43" applyAlignment="1">
      <alignment horizontal="center"/>
      <protection/>
    </xf>
    <xf numFmtId="0" fontId="1" fillId="0" borderId="0" xfId="43" applyNumberFormat="1">
      <alignment/>
      <protection/>
    </xf>
    <xf numFmtId="0" fontId="1" fillId="0" borderId="0" xfId="43" applyAlignment="1" applyProtection="1">
      <alignment vertical="center"/>
      <protection/>
    </xf>
    <xf numFmtId="0" fontId="1" fillId="0" borderId="0" xfId="43" applyProtection="1">
      <alignment/>
      <protection/>
    </xf>
    <xf numFmtId="0" fontId="2" fillId="0" borderId="0" xfId="43" applyFont="1" applyAlignment="1" applyProtection="1">
      <alignment horizontal="right" vertical="center"/>
      <protection/>
    </xf>
    <xf numFmtId="0" fontId="1" fillId="0" borderId="0" xfId="43" applyNumberFormat="1" applyProtection="1">
      <alignment/>
      <protection/>
    </xf>
    <xf numFmtId="0" fontId="2" fillId="0" borderId="0" xfId="43" applyFont="1" applyBorder="1" applyAlignment="1" applyProtection="1">
      <alignment/>
      <protection/>
    </xf>
    <xf numFmtId="0" fontId="4" fillId="0" borderId="10" xfId="43" applyFont="1" applyBorder="1" applyProtection="1">
      <alignment/>
      <protection/>
    </xf>
    <xf numFmtId="0" fontId="1" fillId="0" borderId="0" xfId="43" applyAlignment="1" applyProtection="1">
      <alignment horizontal="center" vertical="center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19" fillId="0" borderId="0" xfId="43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43" applyNumberFormat="1" applyAlignment="1" applyProtection="1">
      <alignment horizontal="center" vertical="center"/>
      <protection/>
    </xf>
    <xf numFmtId="0" fontId="1" fillId="0" borderId="0" xfId="43" applyFill="1" applyBorder="1" applyAlignment="1" applyProtection="1">
      <alignment horizontal="left" vertical="center"/>
      <protection/>
    </xf>
    <xf numFmtId="0" fontId="4" fillId="0" borderId="10" xfId="43" applyFont="1" applyBorder="1" applyAlignment="1" applyProtection="1">
      <alignment horizontal="left" vertical="center"/>
      <protection/>
    </xf>
    <xf numFmtId="0" fontId="1" fillId="0" borderId="0" xfId="43" applyFont="1" applyBorder="1" applyProtection="1">
      <alignment/>
      <protection/>
    </xf>
    <xf numFmtId="0" fontId="20" fillId="0" borderId="10" xfId="43" applyFont="1" applyBorder="1" applyProtection="1">
      <alignment/>
      <protection/>
    </xf>
    <xf numFmtId="0" fontId="4" fillId="0" borderId="0" xfId="43" applyFont="1" applyBorder="1" applyAlignment="1" applyProtection="1">
      <alignment horizontal="left" vertical="center"/>
      <protection/>
    </xf>
    <xf numFmtId="0" fontId="21" fillId="0" borderId="0" xfId="43" applyFont="1" applyAlignment="1" applyProtection="1">
      <alignment textRotation="90"/>
      <protection/>
    </xf>
    <xf numFmtId="168" fontId="1" fillId="0" borderId="20" xfId="43" applyNumberFormat="1" applyFont="1" applyBorder="1" applyAlignment="1" applyProtection="1">
      <alignment horizontal="center" vertical="center"/>
      <protection/>
    </xf>
    <xf numFmtId="168" fontId="1" fillId="34" borderId="21" xfId="43" applyNumberFormat="1" applyFont="1" applyFill="1" applyBorder="1" applyAlignment="1" applyProtection="1">
      <alignment horizontal="center" vertical="center"/>
      <protection/>
    </xf>
    <xf numFmtId="168" fontId="1" fillId="0" borderId="21" xfId="43" applyNumberFormat="1" applyFont="1" applyBorder="1" applyAlignment="1" applyProtection="1">
      <alignment horizontal="center" vertical="center"/>
      <protection/>
    </xf>
    <xf numFmtId="0" fontId="8" fillId="0" borderId="0" xfId="43" applyNumberFormat="1" applyFont="1">
      <alignment/>
      <protection/>
    </xf>
    <xf numFmtId="168" fontId="8" fillId="0" borderId="0" xfId="43" applyNumberFormat="1" applyFont="1">
      <alignment/>
      <protection/>
    </xf>
    <xf numFmtId="0" fontId="25" fillId="0" borderId="0" xfId="43" applyNumberFormat="1" applyFont="1" applyFill="1">
      <alignment/>
      <protection/>
    </xf>
    <xf numFmtId="0" fontId="25" fillId="0" borderId="0" xfId="43" applyFont="1" applyFill="1">
      <alignment/>
      <protection/>
    </xf>
    <xf numFmtId="0" fontId="25" fillId="0" borderId="0" xfId="43" applyNumberFormat="1" applyFont="1">
      <alignment/>
      <protection/>
    </xf>
    <xf numFmtId="0" fontId="25" fillId="0" borderId="0" xfId="43" applyFont="1">
      <alignment/>
      <protection/>
    </xf>
    <xf numFmtId="0" fontId="6" fillId="0" borderId="0" xfId="43" applyNumberFormat="1" applyFont="1">
      <alignment/>
      <protection/>
    </xf>
    <xf numFmtId="0" fontId="1" fillId="0" borderId="0" xfId="43" applyFont="1" applyFill="1" applyBorder="1" applyAlignment="1" applyProtection="1">
      <alignment horizontal="left"/>
      <protection/>
    </xf>
    <xf numFmtId="0" fontId="1" fillId="0" borderId="0" xfId="43" applyFill="1" applyBorder="1" applyAlignment="1" applyProtection="1">
      <alignment vertical="center"/>
      <protection/>
    </xf>
    <xf numFmtId="0" fontId="1" fillId="0" borderId="0" xfId="43" applyFill="1" applyBorder="1" applyAlignment="1" applyProtection="1">
      <alignment/>
      <protection/>
    </xf>
    <xf numFmtId="14" fontId="28" fillId="0" borderId="0" xfId="43" applyNumberFormat="1" applyFont="1" applyFill="1" applyBorder="1" applyAlignment="1" applyProtection="1">
      <alignment horizontal="left"/>
      <protection/>
    </xf>
    <xf numFmtId="0" fontId="1" fillId="0" borderId="0" xfId="43" applyNumberFormat="1" applyFill="1" applyBorder="1" applyAlignment="1">
      <alignment/>
      <protection/>
    </xf>
    <xf numFmtId="0" fontId="29" fillId="0" borderId="0" xfId="43" applyNumberFormat="1" applyFont="1" applyFill="1" applyBorder="1" applyAlignment="1">
      <alignment horizontal="right" wrapText="1"/>
      <protection/>
    </xf>
    <xf numFmtId="0" fontId="1" fillId="0" borderId="0" xfId="43" applyFill="1" applyBorder="1" applyAlignment="1">
      <alignment/>
      <protection/>
    </xf>
    <xf numFmtId="0" fontId="59" fillId="0" borderId="10" xfId="45" applyBorder="1" applyAlignment="1">
      <alignment horizontal="left"/>
    </xf>
    <xf numFmtId="0" fontId="10" fillId="0" borderId="0" xfId="43" applyFont="1" applyBorder="1" applyAlignment="1">
      <alignment vertical="center" wrapText="1"/>
      <protection/>
    </xf>
    <xf numFmtId="0" fontId="28" fillId="35" borderId="22" xfId="43" applyFont="1" applyFill="1" applyBorder="1" applyAlignment="1" applyProtection="1">
      <alignment horizontal="center" vertical="center"/>
      <protection locked="0"/>
    </xf>
    <xf numFmtId="0" fontId="28" fillId="0" borderId="23" xfId="43" applyFont="1" applyFill="1" applyBorder="1" applyAlignment="1" applyProtection="1">
      <alignment horizontal="center" vertical="center"/>
      <protection locked="0"/>
    </xf>
    <xf numFmtId="0" fontId="28" fillId="0" borderId="24" xfId="43" applyFont="1" applyFill="1" applyBorder="1" applyAlignment="1" applyProtection="1">
      <alignment horizontal="center" vertical="center"/>
      <protection locked="0"/>
    </xf>
    <xf numFmtId="0" fontId="28" fillId="34" borderId="25" xfId="43" applyFont="1" applyFill="1" applyBorder="1" applyAlignment="1" applyProtection="1">
      <alignment horizontal="center" vertical="center"/>
      <protection locked="0"/>
    </xf>
    <xf numFmtId="0" fontId="28" fillId="35" borderId="25" xfId="43" applyFont="1" applyFill="1" applyBorder="1" applyAlignment="1" applyProtection="1">
      <alignment horizontal="center" vertical="center"/>
      <protection locked="0"/>
    </xf>
    <xf numFmtId="0" fontId="28" fillId="0" borderId="22" xfId="43" applyFont="1" applyBorder="1" applyAlignment="1" applyProtection="1">
      <alignment horizontal="center" vertical="center"/>
      <protection locked="0"/>
    </xf>
    <xf numFmtId="0" fontId="28" fillId="0" borderId="25" xfId="43" applyFont="1" applyBorder="1" applyAlignment="1" applyProtection="1">
      <alignment horizontal="center" vertical="center"/>
      <protection locked="0"/>
    </xf>
    <xf numFmtId="0" fontId="12" fillId="0" borderId="13" xfId="43" applyFont="1" applyBorder="1" applyAlignment="1">
      <alignment vertical="center" textRotation="90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43" applyFo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8" fillId="35" borderId="12" xfId="43" applyFont="1" applyFill="1" applyBorder="1" applyAlignment="1" applyProtection="1">
      <alignment vertical="center"/>
      <protection/>
    </xf>
    <xf numFmtId="0" fontId="28" fillId="35" borderId="13" xfId="43" applyFont="1" applyFill="1" applyBorder="1" applyAlignment="1" applyProtection="1">
      <alignment vertical="center"/>
      <protection/>
    </xf>
    <xf numFmtId="0" fontId="28" fillId="36" borderId="12" xfId="43" applyFont="1" applyFill="1" applyBorder="1" applyAlignment="1" applyProtection="1">
      <alignment vertical="center"/>
      <protection/>
    </xf>
    <xf numFmtId="0" fontId="28" fillId="36" borderId="13" xfId="43" applyFont="1" applyFill="1" applyBorder="1" applyAlignment="1" applyProtection="1">
      <alignment vertical="center"/>
      <protection/>
    </xf>
    <xf numFmtId="0" fontId="33" fillId="0" borderId="0" xfId="43" applyFont="1" applyAlignment="1">
      <alignment vertical="top"/>
      <protection/>
    </xf>
    <xf numFmtId="0" fontId="70" fillId="0" borderId="0" xfId="43" applyFont="1" applyBorder="1" applyAlignment="1">
      <alignment horizontal="left" vertical="top"/>
      <protection/>
    </xf>
    <xf numFmtId="0" fontId="28" fillId="37" borderId="26" xfId="43" applyFont="1" applyFill="1" applyBorder="1" applyAlignment="1" applyProtection="1">
      <alignment horizontal="center" vertical="center"/>
      <protection hidden="1"/>
    </xf>
    <xf numFmtId="0" fontId="28" fillId="37" borderId="27" xfId="43" applyFont="1" applyFill="1" applyBorder="1" applyAlignment="1" applyProtection="1">
      <alignment horizontal="center" vertical="center"/>
      <protection hidden="1"/>
    </xf>
    <xf numFmtId="0" fontId="34" fillId="0" borderId="0" xfId="43" applyFont="1" applyAlignment="1" applyProtection="1">
      <alignment horizontal="right" vertical="center"/>
      <protection/>
    </xf>
    <xf numFmtId="0" fontId="1" fillId="0" borderId="0" xfId="43" applyNumberFormat="1" applyFont="1" applyBorder="1" applyAlignment="1" applyProtection="1">
      <alignment horizontal="left" vertical="center"/>
      <protection/>
    </xf>
    <xf numFmtId="0" fontId="30" fillId="0" borderId="0" xfId="43" applyFont="1" applyFill="1" applyBorder="1" applyAlignment="1" applyProtection="1">
      <alignment vertical="center"/>
      <protection/>
    </xf>
    <xf numFmtId="164" fontId="31" fillId="0" borderId="28" xfId="0" applyNumberFormat="1" applyFont="1" applyBorder="1" applyAlignment="1">
      <alignment horizontal="center" vertical="center"/>
    </xf>
    <xf numFmtId="165" fontId="28" fillId="38" borderId="28" xfId="43" applyNumberFormat="1" applyFont="1" applyFill="1" applyBorder="1" applyAlignment="1" applyProtection="1">
      <alignment horizontal="center" vertical="center"/>
      <protection/>
    </xf>
    <xf numFmtId="0" fontId="10" fillId="0" borderId="0" xfId="43" applyFont="1" applyBorder="1" applyAlignment="1">
      <alignment horizontal="center" vertical="center" wrapText="1"/>
      <protection/>
    </xf>
    <xf numFmtId="0" fontId="1" fillId="33" borderId="29" xfId="43" applyFont="1" applyFill="1" applyBorder="1" applyAlignment="1" applyProtection="1">
      <alignment horizontal="left" vertical="center"/>
      <protection locked="0"/>
    </xf>
    <xf numFmtId="0" fontId="1" fillId="33" borderId="30" xfId="43" applyFont="1" applyFill="1" applyBorder="1" applyAlignment="1" applyProtection="1">
      <alignment horizontal="left" vertical="center"/>
      <protection locked="0"/>
    </xf>
    <xf numFmtId="49" fontId="6" fillId="33" borderId="30" xfId="43" applyNumberFormat="1" applyFont="1" applyFill="1" applyBorder="1" applyAlignment="1" applyProtection="1">
      <alignment horizontal="center" vertical="center"/>
      <protection locked="0"/>
    </xf>
    <xf numFmtId="0" fontId="16" fillId="0" borderId="0" xfId="43" applyFont="1" applyBorder="1" applyAlignment="1">
      <alignment horizontal="center"/>
      <protection/>
    </xf>
    <xf numFmtId="14" fontId="5" fillId="33" borderId="0" xfId="43" applyNumberFormat="1" applyFont="1" applyFill="1" applyBorder="1" applyAlignment="1" applyProtection="1">
      <alignment horizontal="center" vertical="center"/>
      <protection locked="0"/>
    </xf>
    <xf numFmtId="0" fontId="1" fillId="33" borderId="31" xfId="43" applyFill="1" applyBorder="1" applyAlignment="1" applyProtection="1">
      <alignment horizontal="center" vertical="center"/>
      <protection locked="0"/>
    </xf>
    <xf numFmtId="0" fontId="15" fillId="0" borderId="31" xfId="43" applyFont="1" applyBorder="1" applyAlignment="1">
      <alignment horizontal="center"/>
      <protection/>
    </xf>
    <xf numFmtId="166" fontId="32" fillId="35" borderId="11" xfId="43" applyNumberFormat="1" applyFont="1" applyFill="1" applyBorder="1" applyAlignment="1" applyProtection="1">
      <alignment horizontal="center" vertical="center"/>
      <protection/>
    </xf>
    <xf numFmtId="0" fontId="23" fillId="0" borderId="32" xfId="43" applyFont="1" applyBorder="1" applyAlignment="1" applyProtection="1">
      <alignment horizontal="center" vertical="center"/>
      <protection/>
    </xf>
    <xf numFmtId="0" fontId="23" fillId="0" borderId="33" xfId="43" applyFont="1" applyBorder="1" applyAlignment="1" applyProtection="1">
      <alignment horizontal="center" vertical="center"/>
      <protection/>
    </xf>
    <xf numFmtId="0" fontId="23" fillId="0" borderId="34" xfId="43" applyFont="1" applyBorder="1" applyAlignment="1" applyProtection="1">
      <alignment horizontal="center" vertical="center"/>
      <protection/>
    </xf>
    <xf numFmtId="0" fontId="23" fillId="0" borderId="32" xfId="43" applyFont="1" applyBorder="1" applyAlignment="1" applyProtection="1">
      <alignment horizontal="center" vertical="center" wrapText="1"/>
      <protection/>
    </xf>
    <xf numFmtId="0" fontId="23" fillId="0" borderId="34" xfId="43" applyFont="1" applyBorder="1" applyAlignment="1" applyProtection="1">
      <alignment horizontal="center" vertical="center" wrapText="1"/>
      <protection/>
    </xf>
    <xf numFmtId="0" fontId="28" fillId="35" borderId="32" xfId="43" applyFont="1" applyFill="1" applyBorder="1" applyAlignment="1" applyProtection="1">
      <alignment horizontal="right" vertical="center"/>
      <protection/>
    </xf>
    <xf numFmtId="0" fontId="28" fillId="35" borderId="34" xfId="43" applyFont="1" applyFill="1" applyBorder="1" applyAlignment="1" applyProtection="1">
      <alignment horizontal="right" vertical="center"/>
      <protection/>
    </xf>
    <xf numFmtId="0" fontId="28" fillId="36" borderId="32" xfId="43" applyFont="1" applyFill="1" applyBorder="1" applyAlignment="1" applyProtection="1">
      <alignment horizontal="right" vertical="center"/>
      <protection/>
    </xf>
    <xf numFmtId="0" fontId="28" fillId="36" borderId="34" xfId="43" applyFont="1" applyFill="1" applyBorder="1" applyAlignment="1" applyProtection="1">
      <alignment horizontal="right" vertical="center"/>
      <protection/>
    </xf>
    <xf numFmtId="173" fontId="28" fillId="35" borderId="32" xfId="43" applyNumberFormat="1" applyFont="1" applyFill="1" applyBorder="1" applyAlignment="1" applyProtection="1">
      <alignment horizontal="right" vertical="center"/>
      <protection/>
    </xf>
    <xf numFmtId="173" fontId="28" fillId="35" borderId="34" xfId="43" applyNumberFormat="1" applyFont="1" applyFill="1" applyBorder="1" applyAlignment="1" applyProtection="1">
      <alignment horizontal="right" vertical="center"/>
      <protection/>
    </xf>
    <xf numFmtId="173" fontId="28" fillId="36" borderId="32" xfId="43" applyNumberFormat="1" applyFont="1" applyFill="1" applyBorder="1" applyAlignment="1" applyProtection="1">
      <alignment horizontal="right" vertical="center"/>
      <protection/>
    </xf>
    <xf numFmtId="173" fontId="28" fillId="36" borderId="34" xfId="43" applyNumberFormat="1" applyFont="1" applyFill="1" applyBorder="1" applyAlignment="1" applyProtection="1">
      <alignment horizontal="right" vertical="center"/>
      <protection/>
    </xf>
    <xf numFmtId="0" fontId="23" fillId="0" borderId="35" xfId="43" applyFont="1" applyBorder="1" applyAlignment="1" applyProtection="1">
      <alignment horizontal="center" vertical="center" wrapText="1"/>
      <protection/>
    </xf>
    <xf numFmtId="0" fontId="20" fillId="38" borderId="28" xfId="43" applyFont="1" applyFill="1" applyBorder="1" applyAlignment="1" applyProtection="1">
      <alignment horizontal="left" vertical="center"/>
      <protection/>
    </xf>
    <xf numFmtId="0" fontId="12" fillId="0" borderId="36" xfId="43" applyFont="1" applyBorder="1" applyAlignment="1" applyProtection="1">
      <alignment horizontal="center" vertical="center" textRotation="90"/>
      <protection/>
    </xf>
    <xf numFmtId="0" fontId="12" fillId="0" borderId="37" xfId="43" applyFont="1" applyBorder="1" applyAlignment="1" applyProtection="1">
      <alignment horizontal="center" vertical="center" textRotation="90"/>
      <protection/>
    </xf>
    <xf numFmtId="0" fontId="12" fillId="0" borderId="31" xfId="43" applyFont="1" applyBorder="1" applyAlignment="1" applyProtection="1">
      <alignment horizontal="center" vertical="center" textRotation="90"/>
      <protection/>
    </xf>
    <xf numFmtId="0" fontId="12" fillId="0" borderId="36" xfId="43" applyFont="1" applyBorder="1" applyAlignment="1" applyProtection="1">
      <alignment horizontal="center" vertical="center" textRotation="90" wrapText="1"/>
      <protection/>
    </xf>
    <xf numFmtId="0" fontId="23" fillId="0" borderId="11" xfId="43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169" fontId="1" fillId="38" borderId="0" xfId="43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right" wrapText="1"/>
    </xf>
    <xf numFmtId="165" fontId="26" fillId="39" borderId="11" xfId="0" applyNumberFormat="1" applyFont="1" applyFill="1" applyBorder="1" applyAlignment="1">
      <alignment horizontal="center" vertical="center"/>
    </xf>
    <xf numFmtId="0" fontId="24" fillId="0" borderId="36" xfId="43" applyFont="1" applyBorder="1" applyAlignment="1" applyProtection="1">
      <alignment horizontal="center" vertical="center" textRotation="90" wrapText="1"/>
      <protection/>
    </xf>
    <xf numFmtId="0" fontId="24" fillId="0" borderId="37" xfId="43" applyFont="1" applyBorder="1" applyAlignment="1" applyProtection="1">
      <alignment horizontal="center" vertical="center" textRotation="90" wrapText="1"/>
      <protection/>
    </xf>
    <xf numFmtId="0" fontId="24" fillId="0" borderId="31" xfId="43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40</xdr:row>
      <xdr:rowOff>66675</xdr:rowOff>
    </xdr:from>
    <xdr:to>
      <xdr:col>12</xdr:col>
      <xdr:colOff>161925</xdr:colOff>
      <xdr:row>44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458200"/>
          <a:ext cx="742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13</xdr:col>
      <xdr:colOff>142875</xdr:colOff>
      <xdr:row>2</xdr:row>
      <xdr:rowOff>38100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0"/>
          <a:ext cx="8763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95250</xdr:rowOff>
    </xdr:from>
    <xdr:to>
      <xdr:col>7</xdr:col>
      <xdr:colOff>142875</xdr:colOff>
      <xdr:row>1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5250"/>
          <a:ext cx="466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mainedemarten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view="pageBreakPreview" zoomScale="55" zoomScaleSheetLayoutView="55" zoomScalePageLayoutView="0" workbookViewId="0" topLeftCell="A1">
      <selection activeCell="A42" sqref="A42:F45"/>
    </sheetView>
  </sheetViews>
  <sheetFormatPr defaultColWidth="10.7109375" defaultRowHeight="12.75"/>
  <cols>
    <col min="1" max="1" width="10.140625" style="1" customWidth="1"/>
    <col min="2" max="2" width="7.421875" style="1" customWidth="1"/>
    <col min="3" max="3" width="5.00390625" style="1" customWidth="1"/>
    <col min="4" max="6" width="2.7109375" style="1" customWidth="1"/>
    <col min="7" max="7" width="5.00390625" style="1" customWidth="1"/>
    <col min="8" max="10" width="2.7109375" style="1" customWidth="1"/>
    <col min="11" max="11" width="5.28125" style="1" customWidth="1"/>
    <col min="12" max="12" width="3.00390625" style="1" customWidth="1"/>
    <col min="13" max="14" width="2.7109375" style="1" customWidth="1"/>
    <col min="15" max="15" width="5.140625" style="1" customWidth="1"/>
    <col min="16" max="18" width="2.7109375" style="1" customWidth="1"/>
    <col min="19" max="19" width="5.28125" style="1" customWidth="1"/>
    <col min="20" max="22" width="2.8515625" style="1" customWidth="1"/>
    <col min="23" max="23" width="0.9921875" style="2" customWidth="1"/>
    <col min="24" max="26" width="4.421875" style="1" customWidth="1"/>
    <col min="27" max="16384" width="10.7109375" style="1" customWidth="1"/>
  </cols>
  <sheetData>
    <row r="1" spans="1:26" ht="28.5">
      <c r="A1" s="3" t="s">
        <v>28</v>
      </c>
      <c r="Z1" s="4" t="s">
        <v>34</v>
      </c>
    </row>
    <row r="2" spans="1:14" s="2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5">
      <c r="A3" s="6" t="s">
        <v>0</v>
      </c>
      <c r="O3" s="6" t="s">
        <v>70</v>
      </c>
      <c r="P3" s="7"/>
      <c r="Q3" s="7"/>
    </row>
    <row r="4" spans="1:18" ht="21" customHeight="1">
      <c r="A4" s="8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O4" s="9" t="s">
        <v>82</v>
      </c>
      <c r="P4" s="10"/>
      <c r="Q4" s="10"/>
      <c r="R4" s="10"/>
    </row>
    <row r="5" spans="1:18" ht="21" customHeight="1">
      <c r="A5" s="8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O5" s="8" t="s">
        <v>29</v>
      </c>
      <c r="P5" s="10"/>
      <c r="Q5" s="10"/>
      <c r="R5" s="10"/>
    </row>
    <row r="6" spans="1:26" ht="19.5" customHeight="1">
      <c r="A6" s="8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O6" s="8" t="s">
        <v>30</v>
      </c>
      <c r="P6" s="2"/>
      <c r="Q6" s="2"/>
      <c r="R6" s="2"/>
      <c r="Z6" s="11"/>
    </row>
    <row r="7" spans="1:18" ht="19.5" customHeight="1">
      <c r="A7" s="8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O7" s="89" t="s">
        <v>31</v>
      </c>
      <c r="P7" s="12"/>
      <c r="Q7" s="12"/>
      <c r="R7" s="12"/>
    </row>
    <row r="8" spans="1:19" ht="19.5" customHeight="1">
      <c r="A8" s="8" t="s">
        <v>5</v>
      </c>
      <c r="B8" s="122"/>
      <c r="C8" s="122"/>
      <c r="D8" s="13"/>
      <c r="E8" s="122"/>
      <c r="F8" s="122"/>
      <c r="G8" s="122"/>
      <c r="H8" s="122"/>
      <c r="I8" s="13"/>
      <c r="J8" s="122"/>
      <c r="K8" s="122"/>
      <c r="L8" s="122"/>
      <c r="M8" s="122"/>
      <c r="O8" s="6" t="s">
        <v>25</v>
      </c>
      <c r="S8" s="1" t="s">
        <v>57</v>
      </c>
    </row>
    <row r="9" spans="1:26" ht="19.5" customHeight="1">
      <c r="A9" s="8" t="s">
        <v>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O9" s="14"/>
      <c r="P9" s="2"/>
      <c r="Q9" s="2"/>
      <c r="R9" s="2"/>
      <c r="Z9" s="11" t="s">
        <v>32</v>
      </c>
    </row>
    <row r="10" spans="1:26" s="18" customFormat="1" ht="17.25" customHeight="1">
      <c r="A10" s="21"/>
      <c r="B10" s="21"/>
      <c r="C10" s="21"/>
      <c r="D10" s="22"/>
      <c r="E10" s="23"/>
      <c r="F10" s="21"/>
      <c r="G10" s="21"/>
      <c r="H10" s="21"/>
      <c r="I10" s="21"/>
      <c r="J10" s="19"/>
      <c r="K10" s="19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ht="20.25" customHeight="1"/>
    <row r="12" spans="1:9" ht="15">
      <c r="A12" s="12" t="s">
        <v>7</v>
      </c>
      <c r="D12" s="15"/>
      <c r="E12" s="16" t="s">
        <v>8</v>
      </c>
      <c r="H12" s="15"/>
      <c r="I12" s="16" t="s">
        <v>9</v>
      </c>
    </row>
    <row r="13" spans="1:10" ht="15">
      <c r="A13" s="12" t="s">
        <v>10</v>
      </c>
      <c r="B13" s="12"/>
      <c r="D13" s="15"/>
      <c r="E13" s="16" t="s">
        <v>27</v>
      </c>
      <c r="I13" s="2"/>
      <c r="J13" s="2"/>
    </row>
    <row r="14" spans="1:26" s="18" customFormat="1" ht="14.25" customHeight="1">
      <c r="A14" s="21"/>
      <c r="B14" s="21"/>
      <c r="C14" s="21"/>
      <c r="D14" s="22"/>
      <c r="E14" s="23"/>
      <c r="F14" s="21"/>
      <c r="G14" s="21"/>
      <c r="H14" s="21"/>
      <c r="I14" s="21"/>
      <c r="J14" s="19"/>
      <c r="K14" s="1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18" customFormat="1" ht="12" customHeight="1">
      <c r="A15" s="21"/>
      <c r="B15" s="21"/>
      <c r="C15" s="21"/>
      <c r="D15" s="22"/>
      <c r="E15" s="23"/>
      <c r="F15" s="21"/>
      <c r="G15" s="21"/>
      <c r="H15" s="21"/>
      <c r="I15" s="21"/>
      <c r="J15" s="19"/>
      <c r="K15" s="19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ht="15">
      <c r="W16" s="1"/>
    </row>
    <row r="17" spans="1:26" s="18" customFormat="1" ht="17.25" customHeight="1">
      <c r="A17" s="17" t="s"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8" customFormat="1" ht="13.5" customHeight="1">
      <c r="A18" s="117">
        <v>45449</v>
      </c>
      <c r="B18" s="117"/>
      <c r="C18" s="117"/>
      <c r="D18" s="117"/>
      <c r="E18" s="117"/>
      <c r="F18" s="118">
        <f>'Annexe Pâtes'!K45</f>
        <v>0</v>
      </c>
      <c r="G18" s="118"/>
      <c r="H18" s="118"/>
      <c r="I18" s="118"/>
      <c r="J18" s="19"/>
      <c r="K18" s="19"/>
      <c r="L18" s="119" t="s">
        <v>81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s="18" customFormat="1" ht="13.5" customHeight="1">
      <c r="A19" s="117"/>
      <c r="B19" s="117"/>
      <c r="C19" s="117"/>
      <c r="D19" s="117"/>
      <c r="E19" s="117"/>
      <c r="F19" s="118"/>
      <c r="G19" s="118"/>
      <c r="H19" s="118"/>
      <c r="I19" s="118"/>
      <c r="J19" s="19"/>
      <c r="K19" s="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s="18" customFormat="1" ht="12.75" customHeight="1">
      <c r="A20" s="117">
        <v>45505</v>
      </c>
      <c r="B20" s="117"/>
      <c r="C20" s="117"/>
      <c r="D20" s="117"/>
      <c r="E20" s="117"/>
      <c r="F20" s="118">
        <f>'Annexe Pâtes'!L45</f>
        <v>0</v>
      </c>
      <c r="G20" s="118"/>
      <c r="H20" s="118"/>
      <c r="I20" s="118"/>
      <c r="J20" s="19"/>
      <c r="K20" s="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s="18" customFormat="1" ht="13.5" customHeight="1">
      <c r="A21" s="117"/>
      <c r="B21" s="117"/>
      <c r="C21" s="117"/>
      <c r="D21" s="117"/>
      <c r="E21" s="117"/>
      <c r="F21" s="118"/>
      <c r="G21" s="118"/>
      <c r="H21" s="118"/>
      <c r="I21" s="118"/>
      <c r="J21" s="19"/>
      <c r="K21" s="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18" customFormat="1" ht="12.75" customHeight="1">
      <c r="A22" s="117">
        <v>45561</v>
      </c>
      <c r="B22" s="117"/>
      <c r="C22" s="117"/>
      <c r="D22" s="117"/>
      <c r="E22" s="117"/>
      <c r="F22" s="118">
        <f>'Annexe Pâtes'!M45</f>
        <v>0</v>
      </c>
      <c r="G22" s="118"/>
      <c r="H22" s="118"/>
      <c r="I22" s="118"/>
      <c r="J22" s="19"/>
      <c r="K22" s="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18" customFormat="1" ht="14.25">
      <c r="A23" s="117"/>
      <c r="B23" s="117"/>
      <c r="C23" s="117"/>
      <c r="D23" s="117"/>
      <c r="E23" s="117"/>
      <c r="F23" s="118"/>
      <c r="G23" s="118"/>
      <c r="H23" s="118"/>
      <c r="I23" s="118"/>
      <c r="J23" s="19"/>
      <c r="K23" s="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s="18" customFormat="1" ht="14.25" customHeight="1">
      <c r="A24" s="21"/>
      <c r="B24" s="21"/>
      <c r="C24" s="21"/>
      <c r="D24" s="22"/>
      <c r="E24" s="23"/>
      <c r="F24" s="21"/>
      <c r="G24" s="21"/>
      <c r="H24" s="21"/>
      <c r="I24" s="21"/>
      <c r="J24" s="19"/>
      <c r="K24" s="19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18" customFormat="1" ht="14.25" customHeight="1">
      <c r="A25" s="21"/>
      <c r="B25" s="21"/>
      <c r="C25" s="21"/>
      <c r="D25" s="22"/>
      <c r="E25" s="23"/>
      <c r="F25" s="21"/>
      <c r="G25" s="21"/>
      <c r="H25" s="21"/>
      <c r="I25" s="21"/>
      <c r="J25" s="19"/>
      <c r="K25" s="19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18" customFormat="1" ht="12" customHeight="1">
      <c r="A26" s="21"/>
      <c r="B26" s="21"/>
      <c r="C26" s="21"/>
      <c r="D26" s="22"/>
      <c r="E26" s="23"/>
      <c r="F26" s="21"/>
      <c r="G26" s="21"/>
      <c r="H26" s="21"/>
      <c r="I26" s="21"/>
      <c r="J26" s="20"/>
      <c r="K26" s="2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s="24" customFormat="1" ht="28.5" customHeight="1">
      <c r="A27" s="21"/>
      <c r="B27" s="21"/>
      <c r="C27" s="21"/>
      <c r="D27" s="22"/>
      <c r="E27" s="23" t="s">
        <v>12</v>
      </c>
      <c r="F27" s="127">
        <f>SUM(F18:F25)</f>
        <v>0</v>
      </c>
      <c r="G27" s="127"/>
      <c r="H27" s="127"/>
      <c r="I27" s="127"/>
      <c r="J27" s="21"/>
      <c r="K27" s="21"/>
      <c r="L27" s="33" t="s">
        <v>33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s="24" customFormat="1" ht="1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11" t="s">
        <v>72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24" customFormat="1" ht="1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11" t="s">
        <v>80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24" customFormat="1" ht="1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10" t="s">
        <v>71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2" ht="15">
      <c r="A31"/>
      <c r="B31" s="25"/>
      <c r="C31" s="20"/>
      <c r="D31" s="20"/>
      <c r="E31" s="20"/>
      <c r="F31" s="20"/>
      <c r="G31" s="20"/>
      <c r="H31" s="20"/>
      <c r="I31" s="20"/>
      <c r="J31" s="26"/>
      <c r="K31" s="27"/>
      <c r="L31" s="27"/>
      <c r="M31" s="28"/>
      <c r="N31" s="29"/>
      <c r="V31" s="30"/>
    </row>
    <row r="32" spans="1:26" ht="15">
      <c r="A32" s="21"/>
      <c r="B32" s="21"/>
      <c r="C32" s="21"/>
      <c r="D32" s="22"/>
      <c r="E32" s="23"/>
      <c r="F32" s="21"/>
      <c r="G32" s="21"/>
      <c r="H32" s="21"/>
      <c r="I32" s="21"/>
      <c r="J32" s="26"/>
      <c r="K32" s="27"/>
      <c r="M32" s="28"/>
      <c r="N32" s="29"/>
      <c r="O32" s="2"/>
      <c r="P32" s="2"/>
      <c r="Q32" s="2"/>
      <c r="R32" s="2"/>
      <c r="S32" s="2"/>
      <c r="V32" s="31"/>
      <c r="X32" s="32"/>
      <c r="Y32" s="32"/>
      <c r="Z32" s="32"/>
    </row>
    <row r="33" spans="1:19" ht="15.75">
      <c r="A33" s="21"/>
      <c r="B33" s="21"/>
      <c r="C33" s="21"/>
      <c r="D33" s="22"/>
      <c r="E33" s="23"/>
      <c r="F33" s="21"/>
      <c r="G33" s="21"/>
      <c r="H33" s="21"/>
      <c r="I33" s="21"/>
      <c r="M33" s="33"/>
      <c r="N33" s="33"/>
      <c r="O33" s="33"/>
      <c r="P33" s="33"/>
      <c r="Q33" s="33"/>
      <c r="R33" s="33"/>
      <c r="S33" s="33"/>
    </row>
    <row r="34" spans="1:26" s="24" customFormat="1" ht="1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24" customFormat="1" ht="9.75" customHeight="1">
      <c r="A35" s="34"/>
      <c r="B35" s="35"/>
      <c r="C35" s="36"/>
      <c r="D35" s="36"/>
      <c r="E35" s="36"/>
      <c r="F35" s="37"/>
      <c r="G35" s="37"/>
      <c r="H35" s="38"/>
      <c r="I35" s="38"/>
      <c r="J35" s="21"/>
      <c r="K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24" customFormat="1" ht="15">
      <c r="A36"/>
      <c r="B36" s="1"/>
      <c r="C36" s="1"/>
      <c r="D36" s="1"/>
      <c r="E36" s="1"/>
      <c r="F36" s="1"/>
      <c r="G36" s="1"/>
      <c r="H36" s="1"/>
      <c r="I3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24" customFormat="1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14" ht="12.75" customHeight="1">
      <c r="A38" s="39" t="s">
        <v>13</v>
      </c>
      <c r="F38"/>
      <c r="G38" s="124"/>
      <c r="H38" s="124"/>
      <c r="I38" s="124"/>
      <c r="J38" s="124"/>
      <c r="K38" s="124"/>
      <c r="L38" s="124"/>
      <c r="M38" s="124"/>
      <c r="N38" s="2"/>
    </row>
    <row r="39" spans="7:26" ht="15">
      <c r="G39" s="124"/>
      <c r="H39" s="124"/>
      <c r="I39" s="124"/>
      <c r="J39" s="124"/>
      <c r="K39" s="124"/>
      <c r="L39" s="124"/>
      <c r="M39" s="124"/>
      <c r="X39"/>
      <c r="Y39"/>
      <c r="Z39"/>
    </row>
    <row r="40" ht="15">
      <c r="Z40" s="40" t="s">
        <v>84</v>
      </c>
    </row>
    <row r="41" spans="1:26" ht="12.75" customHeight="1">
      <c r="A41" s="41" t="s">
        <v>14</v>
      </c>
      <c r="B41" s="42"/>
      <c r="C41" s="42"/>
      <c r="D41" s="42"/>
      <c r="E41" s="42"/>
      <c r="F41" s="43"/>
      <c r="H41" s="41" t="s">
        <v>15</v>
      </c>
      <c r="I41" s="44"/>
      <c r="J41" s="42"/>
      <c r="K41" s="42"/>
      <c r="L41" s="42"/>
      <c r="M41" s="42"/>
      <c r="N41" s="42"/>
      <c r="O41" s="43"/>
      <c r="R41" s="41" t="s">
        <v>16</v>
      </c>
      <c r="S41" s="42"/>
      <c r="T41" s="42"/>
      <c r="U41" s="42"/>
      <c r="V41" s="42"/>
      <c r="W41" s="42"/>
      <c r="X41" s="42"/>
      <c r="Y41" s="42"/>
      <c r="Z41" s="43"/>
    </row>
    <row r="42" spans="1:26" ht="15">
      <c r="A42" s="125"/>
      <c r="B42" s="125"/>
      <c r="C42" s="125"/>
      <c r="D42" s="125"/>
      <c r="E42" s="125"/>
      <c r="F42" s="125"/>
      <c r="G42" s="2"/>
      <c r="H42" s="45"/>
      <c r="I42" s="2"/>
      <c r="J42" s="2"/>
      <c r="K42" s="2"/>
      <c r="L42" s="2"/>
      <c r="M42" s="2"/>
      <c r="N42" s="2"/>
      <c r="O42" s="46"/>
      <c r="R42" s="45"/>
      <c r="S42" s="2"/>
      <c r="T42" s="2"/>
      <c r="U42" s="2"/>
      <c r="V42" s="2"/>
      <c r="X42" s="2"/>
      <c r="Y42" s="2"/>
      <c r="Z42" s="46"/>
    </row>
    <row r="43" spans="1:26" ht="15">
      <c r="A43" s="125"/>
      <c r="B43" s="125"/>
      <c r="C43" s="125"/>
      <c r="D43" s="125"/>
      <c r="E43" s="125"/>
      <c r="F43" s="125"/>
      <c r="G43" s="2"/>
      <c r="H43" s="45"/>
      <c r="I43" s="2"/>
      <c r="J43" s="2"/>
      <c r="K43" s="2"/>
      <c r="L43" s="2"/>
      <c r="M43" s="2"/>
      <c r="N43" s="2"/>
      <c r="O43" s="46"/>
      <c r="R43" s="45"/>
      <c r="S43" s="2"/>
      <c r="T43" s="2"/>
      <c r="U43" s="2"/>
      <c r="V43" s="2"/>
      <c r="X43" s="2"/>
      <c r="Y43" s="2"/>
      <c r="Z43" s="46"/>
    </row>
    <row r="44" spans="1:26" ht="15">
      <c r="A44" s="125"/>
      <c r="B44" s="125"/>
      <c r="C44" s="125"/>
      <c r="D44" s="125"/>
      <c r="E44" s="125"/>
      <c r="F44" s="125"/>
      <c r="G44" s="2"/>
      <c r="H44" s="45"/>
      <c r="I44" s="2"/>
      <c r="J44" s="2"/>
      <c r="K44" s="2"/>
      <c r="L44" s="2"/>
      <c r="M44" s="2"/>
      <c r="N44" s="2"/>
      <c r="O44" s="46"/>
      <c r="R44" s="45"/>
      <c r="S44" s="2"/>
      <c r="T44" s="2"/>
      <c r="U44" s="2"/>
      <c r="V44" s="2"/>
      <c r="X44" s="2"/>
      <c r="Y44" s="2"/>
      <c r="Z44" s="46"/>
    </row>
    <row r="45" spans="1:26" ht="15">
      <c r="A45" s="125"/>
      <c r="B45" s="125"/>
      <c r="C45" s="125"/>
      <c r="D45" s="125"/>
      <c r="E45" s="125"/>
      <c r="F45" s="125"/>
      <c r="H45" s="126" t="s">
        <v>17</v>
      </c>
      <c r="I45" s="126"/>
      <c r="J45" s="126"/>
      <c r="K45" s="126"/>
      <c r="L45" s="126"/>
      <c r="M45" s="126"/>
      <c r="N45" s="126"/>
      <c r="O45" s="126"/>
      <c r="R45" s="47"/>
      <c r="S45" s="48"/>
      <c r="T45" s="48"/>
      <c r="U45" s="48"/>
      <c r="V45" s="48"/>
      <c r="W45" s="48"/>
      <c r="X45" s="48"/>
      <c r="Y45" s="48"/>
      <c r="Z45" s="49"/>
    </row>
    <row r="46" spans="1:26" ht="15">
      <c r="A46" s="123" t="s">
        <v>18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8" spans="1:13" ht="15">
      <c r="A48" s="50"/>
      <c r="M48" s="51"/>
    </row>
  </sheetData>
  <sheetProtection sheet="1" objects="1" scenarios="1" selectLockedCells="1"/>
  <mergeCells count="20">
    <mergeCell ref="A46:Z46"/>
    <mergeCell ref="G38:M39"/>
    <mergeCell ref="A42:F45"/>
    <mergeCell ref="H45:O45"/>
    <mergeCell ref="F27:I27"/>
    <mergeCell ref="B9:M9"/>
    <mergeCell ref="A18:E19"/>
    <mergeCell ref="F18:I19"/>
    <mergeCell ref="A20:E21"/>
    <mergeCell ref="F20:I21"/>
    <mergeCell ref="A22:E23"/>
    <mergeCell ref="F22:I23"/>
    <mergeCell ref="L18:Z23"/>
    <mergeCell ref="B4:M4"/>
    <mergeCell ref="B5:M5"/>
    <mergeCell ref="B6:M6"/>
    <mergeCell ref="B7:M7"/>
    <mergeCell ref="B8:C8"/>
    <mergeCell ref="E8:H8"/>
    <mergeCell ref="J8:M8"/>
  </mergeCells>
  <hyperlinks>
    <hyperlink ref="O7" r:id="rId1" display="domainedemartene@gmail.com"/>
  </hyperlinks>
  <printOptions/>
  <pageMargins left="0.2361111111111111" right="0.2361111111111111" top="0.7784722222222222" bottom="0.31527777777777777" header="0" footer="0.31527777777777777"/>
  <pageSetup fitToHeight="1" fitToWidth="1" horizontalDpi="300" verticalDpi="300" orientation="portrait" paperSize="9" r:id="rId3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showRowColHeaders="0" view="pageLayout" showRuler="0" zoomScaleSheetLayoutView="100" workbookViewId="0" topLeftCell="A1">
      <selection activeCell="K8" sqref="K8"/>
    </sheetView>
  </sheetViews>
  <sheetFormatPr defaultColWidth="11.57421875" defaultRowHeight="12.75"/>
  <cols>
    <col min="1" max="1" width="6.57421875" style="1" customWidth="1"/>
    <col min="2" max="2" width="26.7109375" style="52" customWidth="1"/>
    <col min="3" max="3" width="8.421875" style="1" customWidth="1"/>
    <col min="4" max="4" width="3.28125" style="53" customWidth="1"/>
    <col min="5" max="7" width="5.421875" style="1" customWidth="1"/>
    <col min="8" max="8" width="8.00390625" style="1" customWidth="1"/>
    <col min="9" max="10" width="6.00390625" style="1" customWidth="1"/>
    <col min="11" max="13" width="7.8515625" style="52" customWidth="1"/>
    <col min="14" max="43" width="11.421875" style="54" customWidth="1"/>
    <col min="44" max="251" width="10.7109375" style="1" customWidth="1"/>
  </cols>
  <sheetData>
    <row r="1" spans="1:253" s="56" customFormat="1" ht="24.75" customHeight="1">
      <c r="A1" s="101" t="str">
        <f>Pâtes!A1</f>
        <v>Saison 2024 / 2024</v>
      </c>
      <c r="B1" s="55"/>
      <c r="K1" s="55"/>
      <c r="L1" s="55"/>
      <c r="M1" s="57" t="s">
        <v>19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IR1"/>
      <c r="IS1"/>
    </row>
    <row r="2" spans="1:253" s="56" customFormat="1" ht="24" customHeight="1">
      <c r="A2" s="59" t="s">
        <v>20</v>
      </c>
      <c r="B2" s="55"/>
      <c r="K2" s="55"/>
      <c r="L2" s="55"/>
      <c r="M2" s="57" t="str">
        <f>Pâtes!Z1</f>
        <v>CONTRAT PÂTES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IR2"/>
      <c r="IS2"/>
    </row>
    <row r="3" spans="1:46" s="61" customFormat="1" ht="18" customHeight="1">
      <c r="A3" s="60" t="s">
        <v>26</v>
      </c>
      <c r="C3" s="62">
        <f>IF((Pâtes!B4&lt;&gt;""),Pâtes!B4,"")</f>
      </c>
      <c r="D3" s="63"/>
      <c r="E3" s="63"/>
      <c r="F3" s="60" t="s">
        <v>24</v>
      </c>
      <c r="G3" s="102"/>
      <c r="H3" s="102"/>
      <c r="J3" s="115" t="str">
        <f>Pâtes!O4</f>
        <v>Romane et Louis De Martene</v>
      </c>
      <c r="K3" s="64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</row>
    <row r="4" spans="1:46" s="61" customFormat="1" ht="14.25" customHeight="1">
      <c r="A4" s="102"/>
      <c r="B4" s="142">
        <f>IF((Pâtes!B4)="","",(Pâtes!B4))</f>
      </c>
      <c r="C4" s="142"/>
      <c r="D4" s="142"/>
      <c r="E4" s="66"/>
      <c r="F4" s="67" t="s">
        <v>25</v>
      </c>
      <c r="G4" s="102"/>
      <c r="H4" s="102"/>
      <c r="I4" s="68"/>
      <c r="J4" s="103" t="str">
        <f>Pâtes!S8</f>
        <v>Nicole Remané</v>
      </c>
      <c r="K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46" s="61" customFormat="1" ht="14.25" customHeight="1" thickBot="1">
      <c r="A5" s="69" t="s">
        <v>5</v>
      </c>
      <c r="B5" s="142">
        <f>IF(Pâtes!B8="","",Pâtes!B8)</f>
      </c>
      <c r="C5" s="142">
        <f>IF((Pâtes!B8&lt;&gt;""),Pâtes!B8,"")</f>
      </c>
      <c r="D5" s="142"/>
      <c r="E5" s="62"/>
      <c r="F5" s="62"/>
      <c r="G5" s="70"/>
      <c r="H5" s="102"/>
      <c r="J5" s="68"/>
      <c r="K5" s="64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</row>
    <row r="6" spans="1:43" s="76" customFormat="1" ht="15.75" thickBot="1">
      <c r="A6" s="71"/>
      <c r="B6" s="104"/>
      <c r="C6" s="102"/>
      <c r="D6" s="102"/>
      <c r="E6" s="102"/>
      <c r="F6" s="102"/>
      <c r="G6" s="102"/>
      <c r="H6" s="102"/>
      <c r="I6" s="105"/>
      <c r="J6" s="102"/>
      <c r="K6" s="72">
        <f>Pâtes!A18</f>
        <v>45449</v>
      </c>
      <c r="L6" s="73">
        <f>Pâtes!A20</f>
        <v>45505</v>
      </c>
      <c r="M6" s="74">
        <f>Pâtes!A22</f>
        <v>45561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</row>
    <row r="7" spans="1:13" ht="32.25" customHeight="1" thickBot="1">
      <c r="A7" s="128" t="s">
        <v>36</v>
      </c>
      <c r="B7" s="129"/>
      <c r="C7" s="129"/>
      <c r="D7" s="130"/>
      <c r="E7" s="131" t="s">
        <v>35</v>
      </c>
      <c r="F7" s="132"/>
      <c r="G7" s="141" t="s">
        <v>21</v>
      </c>
      <c r="H7" s="141"/>
      <c r="I7" s="141" t="s">
        <v>69</v>
      </c>
      <c r="J7" s="141"/>
      <c r="K7" s="147" t="s">
        <v>67</v>
      </c>
      <c r="L7" s="147"/>
      <c r="M7" s="147"/>
    </row>
    <row r="8" spans="1:43" s="78" customFormat="1" ht="19.5" customHeight="1" thickBot="1">
      <c r="A8" s="155" t="s">
        <v>60</v>
      </c>
      <c r="B8" s="106" t="s">
        <v>37</v>
      </c>
      <c r="C8" s="107"/>
      <c r="D8" s="107"/>
      <c r="E8" s="133" t="s">
        <v>73</v>
      </c>
      <c r="F8" s="134"/>
      <c r="G8" s="137">
        <v>3.55</v>
      </c>
      <c r="H8" s="138"/>
      <c r="I8" s="137">
        <f>1*G8/0.5</f>
        <v>7.1</v>
      </c>
      <c r="J8" s="138"/>
      <c r="K8" s="92"/>
      <c r="L8" s="93"/>
      <c r="M8" s="93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s="80" customFormat="1" ht="16.5" thickBot="1">
      <c r="A9" s="156"/>
      <c r="B9" s="108" t="s">
        <v>37</v>
      </c>
      <c r="C9" s="109"/>
      <c r="D9" s="109"/>
      <c r="E9" s="135" t="s">
        <v>74</v>
      </c>
      <c r="F9" s="136"/>
      <c r="G9" s="139">
        <v>24.2</v>
      </c>
      <c r="H9" s="140"/>
      <c r="I9" s="139">
        <f>1*G9/4</f>
        <v>6.05</v>
      </c>
      <c r="J9" s="140"/>
      <c r="K9" s="91"/>
      <c r="L9" s="94"/>
      <c r="M9" s="95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</row>
    <row r="10" spans="1:43" s="80" customFormat="1" ht="16.5" thickBot="1">
      <c r="A10" s="156"/>
      <c r="B10" s="106" t="s">
        <v>38</v>
      </c>
      <c r="C10" s="107"/>
      <c r="D10" s="107"/>
      <c r="E10" s="133" t="s">
        <v>73</v>
      </c>
      <c r="F10" s="134"/>
      <c r="G10" s="137">
        <v>3.6</v>
      </c>
      <c r="H10" s="138"/>
      <c r="I10" s="137">
        <f>1*G10/0.5</f>
        <v>7.2</v>
      </c>
      <c r="J10" s="138"/>
      <c r="K10" s="96"/>
      <c r="L10" s="97"/>
      <c r="M10" s="97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1" spans="1:43" s="80" customFormat="1" ht="16.5" thickBot="1">
      <c r="A11" s="156"/>
      <c r="B11" s="108" t="s">
        <v>38</v>
      </c>
      <c r="C11" s="109"/>
      <c r="D11" s="109"/>
      <c r="E11" s="135" t="s">
        <v>75</v>
      </c>
      <c r="F11" s="136"/>
      <c r="G11" s="139">
        <v>24.6</v>
      </c>
      <c r="H11" s="140"/>
      <c r="I11" s="139">
        <f>1*G11/4</f>
        <v>6.15</v>
      </c>
      <c r="J11" s="140"/>
      <c r="K11" s="91"/>
      <c r="L11" s="94"/>
      <c r="M11" s="95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</row>
    <row r="12" spans="1:43" s="80" customFormat="1" ht="16.5" thickBot="1">
      <c r="A12" s="156"/>
      <c r="B12" s="106" t="s">
        <v>39</v>
      </c>
      <c r="C12" s="107"/>
      <c r="D12" s="107"/>
      <c r="E12" s="133" t="s">
        <v>73</v>
      </c>
      <c r="F12" s="134"/>
      <c r="G12" s="137">
        <v>3.7</v>
      </c>
      <c r="H12" s="138"/>
      <c r="I12" s="137">
        <f>1*G12/0.5</f>
        <v>7.4</v>
      </c>
      <c r="J12" s="138"/>
      <c r="K12" s="96"/>
      <c r="L12" s="97"/>
      <c r="M12" s="97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</row>
    <row r="13" spans="1:43" s="80" customFormat="1" ht="16.5" thickBot="1">
      <c r="A13" s="156"/>
      <c r="B13" s="108" t="s">
        <v>39</v>
      </c>
      <c r="C13" s="109"/>
      <c r="D13" s="109"/>
      <c r="E13" s="135" t="s">
        <v>76</v>
      </c>
      <c r="F13" s="136"/>
      <c r="G13" s="139">
        <v>13.75</v>
      </c>
      <c r="H13" s="140"/>
      <c r="I13" s="139">
        <f>1*G13/2</f>
        <v>6.875</v>
      </c>
      <c r="J13" s="140"/>
      <c r="K13" s="91"/>
      <c r="L13" s="94"/>
      <c r="M13" s="95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</row>
    <row r="14" spans="1:43" s="80" customFormat="1" ht="16.5" thickBot="1">
      <c r="A14" s="156"/>
      <c r="B14" s="106" t="s">
        <v>40</v>
      </c>
      <c r="C14" s="107"/>
      <c r="D14" s="107"/>
      <c r="E14" s="133" t="s">
        <v>73</v>
      </c>
      <c r="F14" s="134"/>
      <c r="G14" s="137">
        <v>3.75</v>
      </c>
      <c r="H14" s="138"/>
      <c r="I14" s="137">
        <f>1*G14/0.5</f>
        <v>7.5</v>
      </c>
      <c r="J14" s="138"/>
      <c r="K14" s="96"/>
      <c r="L14" s="97"/>
      <c r="M14" s="97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</row>
    <row r="15" spans="1:43" s="80" customFormat="1" ht="16.5" thickBot="1">
      <c r="A15" s="156"/>
      <c r="B15" s="108" t="s">
        <v>40</v>
      </c>
      <c r="C15" s="109"/>
      <c r="D15" s="109"/>
      <c r="E15" s="135" t="s">
        <v>76</v>
      </c>
      <c r="F15" s="136"/>
      <c r="G15" s="139">
        <v>13.95</v>
      </c>
      <c r="H15" s="140"/>
      <c r="I15" s="139">
        <f>1*G15/2</f>
        <v>6.975</v>
      </c>
      <c r="J15" s="140"/>
      <c r="K15" s="91"/>
      <c r="L15" s="94"/>
      <c r="M15" s="95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</row>
    <row r="16" spans="1:43" s="80" customFormat="1" ht="16.5" thickBot="1">
      <c r="A16" s="156"/>
      <c r="B16" s="106" t="s">
        <v>41</v>
      </c>
      <c r="C16" s="107"/>
      <c r="D16" s="107"/>
      <c r="E16" s="133" t="s">
        <v>73</v>
      </c>
      <c r="F16" s="134"/>
      <c r="G16" s="137">
        <v>3.9</v>
      </c>
      <c r="H16" s="138"/>
      <c r="I16" s="137">
        <f>1*G16/0.5</f>
        <v>7.8</v>
      </c>
      <c r="J16" s="138"/>
      <c r="K16" s="96"/>
      <c r="L16" s="97"/>
      <c r="M16" s="97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</row>
    <row r="17" spans="1:43" s="80" customFormat="1" ht="16.5" thickBot="1">
      <c r="A17" s="156"/>
      <c r="B17" s="108" t="s">
        <v>41</v>
      </c>
      <c r="C17" s="109"/>
      <c r="D17" s="109"/>
      <c r="E17" s="135" t="s">
        <v>77</v>
      </c>
      <c r="F17" s="136"/>
      <c r="G17" s="139">
        <v>14.5</v>
      </c>
      <c r="H17" s="140"/>
      <c r="I17" s="139">
        <f>1*G17/2</f>
        <v>7.25</v>
      </c>
      <c r="J17" s="140"/>
      <c r="K17" s="91"/>
      <c r="L17" s="94"/>
      <c r="M17" s="95"/>
      <c r="N17" s="81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</row>
    <row r="18" spans="1:43" s="80" customFormat="1" ht="16.5" thickBot="1">
      <c r="A18" s="156"/>
      <c r="B18" s="106" t="s">
        <v>42</v>
      </c>
      <c r="C18" s="107"/>
      <c r="D18" s="107"/>
      <c r="E18" s="133" t="s">
        <v>73</v>
      </c>
      <c r="F18" s="134"/>
      <c r="G18" s="137">
        <v>4.45</v>
      </c>
      <c r="H18" s="138"/>
      <c r="I18" s="137">
        <f>1*G18/0.5</f>
        <v>8.9</v>
      </c>
      <c r="J18" s="138"/>
      <c r="K18" s="96"/>
      <c r="L18" s="97"/>
      <c r="M18" s="97"/>
      <c r="N18" s="81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</row>
    <row r="19" spans="1:43" s="80" customFormat="1" ht="16.5" thickBot="1">
      <c r="A19" s="156"/>
      <c r="B19" s="108" t="s">
        <v>42</v>
      </c>
      <c r="C19" s="109"/>
      <c r="D19" s="109"/>
      <c r="E19" s="135" t="s">
        <v>50</v>
      </c>
      <c r="F19" s="136"/>
      <c r="G19" s="139">
        <v>8.65</v>
      </c>
      <c r="H19" s="140"/>
      <c r="I19" s="139">
        <f>1*G19/1</f>
        <v>8.65</v>
      </c>
      <c r="J19" s="140"/>
      <c r="K19" s="91"/>
      <c r="L19" s="94"/>
      <c r="M19" s="95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</row>
    <row r="20" spans="1:43" s="80" customFormat="1" ht="16.5" thickBot="1">
      <c r="A20" s="156"/>
      <c r="B20" s="106" t="s">
        <v>43</v>
      </c>
      <c r="C20" s="107"/>
      <c r="D20" s="107"/>
      <c r="E20" s="133" t="s">
        <v>73</v>
      </c>
      <c r="F20" s="134"/>
      <c r="G20" s="137">
        <v>4.25</v>
      </c>
      <c r="H20" s="138"/>
      <c r="I20" s="137">
        <f>1*G20/0.5</f>
        <v>8.5</v>
      </c>
      <c r="J20" s="138"/>
      <c r="K20" s="96"/>
      <c r="L20" s="97"/>
      <c r="M20" s="97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80" customFormat="1" ht="16.5" thickBot="1">
      <c r="A21" s="156"/>
      <c r="B21" s="108" t="s">
        <v>43</v>
      </c>
      <c r="C21" s="109"/>
      <c r="D21" s="109"/>
      <c r="E21" s="135" t="s">
        <v>50</v>
      </c>
      <c r="F21" s="136"/>
      <c r="G21" s="139">
        <v>8.25</v>
      </c>
      <c r="H21" s="140"/>
      <c r="I21" s="139">
        <f>1*G21/1</f>
        <v>8.25</v>
      </c>
      <c r="J21" s="140"/>
      <c r="K21" s="91"/>
      <c r="L21" s="94"/>
      <c r="M21" s="95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</row>
    <row r="22" spans="1:43" s="80" customFormat="1" ht="16.5" thickBot="1">
      <c r="A22" s="156"/>
      <c r="B22" s="106" t="s">
        <v>44</v>
      </c>
      <c r="C22" s="107"/>
      <c r="D22" s="107"/>
      <c r="E22" s="133" t="s">
        <v>73</v>
      </c>
      <c r="F22" s="134"/>
      <c r="G22" s="137">
        <v>3.7</v>
      </c>
      <c r="H22" s="138"/>
      <c r="I22" s="137">
        <f>1*G22/0.5</f>
        <v>7.4</v>
      </c>
      <c r="J22" s="138"/>
      <c r="K22" s="96"/>
      <c r="L22" s="97"/>
      <c r="M22" s="97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43" s="80" customFormat="1" ht="16.5" thickBot="1">
      <c r="A23" s="156"/>
      <c r="B23" s="108" t="s">
        <v>44</v>
      </c>
      <c r="C23" s="109"/>
      <c r="D23" s="109"/>
      <c r="E23" s="135" t="s">
        <v>76</v>
      </c>
      <c r="F23" s="136"/>
      <c r="G23" s="139">
        <v>13.75</v>
      </c>
      <c r="H23" s="140"/>
      <c r="I23" s="139">
        <f>1*G23/2</f>
        <v>6.875</v>
      </c>
      <c r="J23" s="140"/>
      <c r="K23" s="91"/>
      <c r="L23" s="94"/>
      <c r="M23" s="95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</row>
    <row r="24" spans="1:43" s="80" customFormat="1" ht="16.5" thickBot="1">
      <c r="A24" s="156"/>
      <c r="B24" s="106" t="s">
        <v>45</v>
      </c>
      <c r="C24" s="107"/>
      <c r="D24" s="107"/>
      <c r="E24" s="133" t="s">
        <v>73</v>
      </c>
      <c r="F24" s="134"/>
      <c r="G24" s="137">
        <v>3.75</v>
      </c>
      <c r="H24" s="138"/>
      <c r="I24" s="137">
        <f>1*G24/0.5</f>
        <v>7.5</v>
      </c>
      <c r="J24" s="138"/>
      <c r="K24" s="96"/>
      <c r="L24" s="97"/>
      <c r="M24" s="97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</row>
    <row r="25" spans="1:43" s="80" customFormat="1" ht="16.5" thickBot="1">
      <c r="A25" s="156"/>
      <c r="B25" s="108" t="s">
        <v>45</v>
      </c>
      <c r="C25" s="109"/>
      <c r="D25" s="109"/>
      <c r="E25" s="135" t="s">
        <v>76</v>
      </c>
      <c r="F25" s="136"/>
      <c r="G25" s="139">
        <v>13.95</v>
      </c>
      <c r="H25" s="140"/>
      <c r="I25" s="139">
        <f>1*G25/2</f>
        <v>6.975</v>
      </c>
      <c r="J25" s="140"/>
      <c r="K25" s="91"/>
      <c r="L25" s="94"/>
      <c r="M25" s="95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</row>
    <row r="26" spans="1:43" s="80" customFormat="1" ht="16.5" thickBot="1">
      <c r="A26" s="156"/>
      <c r="B26" s="106" t="s">
        <v>46</v>
      </c>
      <c r="C26" s="107"/>
      <c r="D26" s="107"/>
      <c r="E26" s="133" t="s">
        <v>73</v>
      </c>
      <c r="F26" s="134"/>
      <c r="G26" s="137">
        <v>3.75</v>
      </c>
      <c r="H26" s="138"/>
      <c r="I26" s="137">
        <f>1*G26/0.5</f>
        <v>7.5</v>
      </c>
      <c r="J26" s="138"/>
      <c r="K26" s="96"/>
      <c r="L26" s="97"/>
      <c r="M26" s="97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80" customFormat="1" ht="16.5" thickBot="1">
      <c r="A27" s="156"/>
      <c r="B27" s="108" t="s">
        <v>46</v>
      </c>
      <c r="C27" s="109"/>
      <c r="D27" s="109"/>
      <c r="E27" s="135" t="s">
        <v>76</v>
      </c>
      <c r="F27" s="136"/>
      <c r="G27" s="139">
        <v>13.95</v>
      </c>
      <c r="H27" s="140"/>
      <c r="I27" s="139">
        <f>1*G27/2</f>
        <v>6.975</v>
      </c>
      <c r="J27" s="140"/>
      <c r="K27" s="91"/>
      <c r="L27" s="94"/>
      <c r="M27" s="95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</row>
    <row r="28" spans="1:43" s="80" customFormat="1" ht="16.5" thickBot="1">
      <c r="A28" s="156"/>
      <c r="B28" s="106" t="s">
        <v>47</v>
      </c>
      <c r="C28" s="107"/>
      <c r="D28" s="107"/>
      <c r="E28" s="133" t="s">
        <v>73</v>
      </c>
      <c r="F28" s="134"/>
      <c r="G28" s="137">
        <v>4.9</v>
      </c>
      <c r="H28" s="138"/>
      <c r="I28" s="137">
        <f>1*G28/0.5</f>
        <v>9.8</v>
      </c>
      <c r="J28" s="138"/>
      <c r="K28" s="96"/>
      <c r="L28" s="97"/>
      <c r="M28" s="97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</row>
    <row r="29" spans="1:43" s="80" customFormat="1" ht="16.5" thickBot="1">
      <c r="A29" s="157"/>
      <c r="B29" s="108" t="s">
        <v>48</v>
      </c>
      <c r="C29" s="109"/>
      <c r="D29" s="109"/>
      <c r="E29" s="135" t="s">
        <v>73</v>
      </c>
      <c r="F29" s="136"/>
      <c r="G29" s="139">
        <v>5.2</v>
      </c>
      <c r="H29" s="140"/>
      <c r="I29" s="139">
        <f>1*G29/0.5</f>
        <v>10.4</v>
      </c>
      <c r="J29" s="140"/>
      <c r="K29" s="91"/>
      <c r="L29" s="94"/>
      <c r="M29" s="95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</row>
    <row r="30" spans="1:43" s="80" customFormat="1" ht="18" customHeight="1" thickBot="1">
      <c r="A30" s="143" t="s">
        <v>58</v>
      </c>
      <c r="B30" s="106" t="s">
        <v>49</v>
      </c>
      <c r="C30" s="107"/>
      <c r="D30" s="107"/>
      <c r="E30" s="133" t="s">
        <v>50</v>
      </c>
      <c r="F30" s="134" t="s">
        <v>50</v>
      </c>
      <c r="G30" s="137">
        <v>3.8</v>
      </c>
      <c r="H30" s="138">
        <v>3.8</v>
      </c>
      <c r="I30" s="137">
        <f>1*G30/1</f>
        <v>3.8</v>
      </c>
      <c r="J30" s="138"/>
      <c r="K30" s="96"/>
      <c r="L30" s="97"/>
      <c r="M30" s="97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</row>
    <row r="31" spans="1:43" s="80" customFormat="1" ht="18" customHeight="1" thickBot="1">
      <c r="A31" s="144"/>
      <c r="B31" s="108" t="s">
        <v>49</v>
      </c>
      <c r="C31" s="109"/>
      <c r="D31" s="109"/>
      <c r="E31" s="135" t="s">
        <v>78</v>
      </c>
      <c r="F31" s="136" t="s">
        <v>51</v>
      </c>
      <c r="G31" s="139">
        <v>17.75</v>
      </c>
      <c r="H31" s="140">
        <v>17.75</v>
      </c>
      <c r="I31" s="139">
        <f>1*G31/5</f>
        <v>3.55</v>
      </c>
      <c r="J31" s="140"/>
      <c r="K31" s="91"/>
      <c r="L31" s="94"/>
      <c r="M31" s="95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</row>
    <row r="32" spans="1:43" s="80" customFormat="1" ht="18" customHeight="1" thickBot="1">
      <c r="A32" s="144"/>
      <c r="B32" s="106" t="s">
        <v>52</v>
      </c>
      <c r="C32" s="107"/>
      <c r="D32" s="107"/>
      <c r="E32" s="133" t="s">
        <v>79</v>
      </c>
      <c r="F32" s="134"/>
      <c r="G32" s="137">
        <v>1.1</v>
      </c>
      <c r="H32" s="138">
        <v>1.1</v>
      </c>
      <c r="I32" s="137">
        <f>1*G32/0.2</f>
        <v>5.5</v>
      </c>
      <c r="J32" s="138"/>
      <c r="K32" s="96"/>
      <c r="L32" s="97"/>
      <c r="M32" s="97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</row>
    <row r="33" spans="1:43" s="80" customFormat="1" ht="18" customHeight="1" thickBot="1">
      <c r="A33" s="144"/>
      <c r="B33" s="106" t="s">
        <v>53</v>
      </c>
      <c r="C33" s="107"/>
      <c r="D33" s="107"/>
      <c r="E33" s="133" t="s">
        <v>73</v>
      </c>
      <c r="F33" s="134"/>
      <c r="G33" s="137">
        <v>4.05</v>
      </c>
      <c r="H33" s="138">
        <v>4.05</v>
      </c>
      <c r="I33" s="137">
        <f>1*G33/0.5</f>
        <v>8.1</v>
      </c>
      <c r="J33" s="138"/>
      <c r="K33" s="96"/>
      <c r="L33" s="97"/>
      <c r="M33" s="97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</row>
    <row r="34" spans="1:43" s="78" customFormat="1" ht="18" customHeight="1" thickBot="1">
      <c r="A34" s="145"/>
      <c r="B34" s="108" t="s">
        <v>53</v>
      </c>
      <c r="C34" s="109"/>
      <c r="D34" s="109"/>
      <c r="E34" s="135" t="s">
        <v>76</v>
      </c>
      <c r="F34" s="136"/>
      <c r="G34" s="139">
        <v>14.2</v>
      </c>
      <c r="H34" s="140">
        <v>14.2</v>
      </c>
      <c r="I34" s="139">
        <f>1*G34/2</f>
        <v>7.1</v>
      </c>
      <c r="J34" s="140"/>
      <c r="K34" s="91"/>
      <c r="L34" s="94"/>
      <c r="M34" s="95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</row>
    <row r="35" spans="1:43" s="78" customFormat="1" ht="16.5" customHeight="1" thickBot="1">
      <c r="A35" s="143" t="s">
        <v>59</v>
      </c>
      <c r="B35" s="106" t="s">
        <v>54</v>
      </c>
      <c r="C35" s="107"/>
      <c r="D35" s="107"/>
      <c r="E35" s="133" t="s">
        <v>73</v>
      </c>
      <c r="F35" s="134"/>
      <c r="G35" s="137">
        <v>2.95</v>
      </c>
      <c r="H35" s="138"/>
      <c r="I35" s="137">
        <f>1*G35/0.5</f>
        <v>5.9</v>
      </c>
      <c r="J35" s="138"/>
      <c r="K35" s="96"/>
      <c r="L35" s="97"/>
      <c r="M35" s="9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</row>
    <row r="36" spans="1:43" s="78" customFormat="1" ht="16.5" thickBot="1">
      <c r="A36" s="144"/>
      <c r="B36" s="108" t="s">
        <v>54</v>
      </c>
      <c r="C36" s="109"/>
      <c r="D36" s="109"/>
      <c r="E36" s="135" t="s">
        <v>55</v>
      </c>
      <c r="F36" s="136"/>
      <c r="G36" s="139">
        <v>5.05</v>
      </c>
      <c r="H36" s="140"/>
      <c r="I36" s="139">
        <f>1*G36/1</f>
        <v>5.05</v>
      </c>
      <c r="J36" s="140"/>
      <c r="K36" s="91"/>
      <c r="L36" s="94"/>
      <c r="M36" s="95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</row>
    <row r="37" spans="1:43" s="78" customFormat="1" ht="17.25" customHeight="1" thickBot="1">
      <c r="A37" s="144"/>
      <c r="B37" s="106" t="s">
        <v>54</v>
      </c>
      <c r="C37" s="107"/>
      <c r="D37" s="107"/>
      <c r="E37" s="133" t="s">
        <v>78</v>
      </c>
      <c r="F37" s="134"/>
      <c r="G37" s="137">
        <v>24</v>
      </c>
      <c r="H37" s="138"/>
      <c r="I37" s="137">
        <f>1*G37/5</f>
        <v>4.8</v>
      </c>
      <c r="J37" s="138"/>
      <c r="K37" s="96"/>
      <c r="L37" s="97"/>
      <c r="M37" s="9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</row>
    <row r="38" spans="1:43" s="78" customFormat="1" ht="18" customHeight="1" thickBot="1">
      <c r="A38" s="144"/>
      <c r="B38" s="108" t="s">
        <v>56</v>
      </c>
      <c r="C38" s="109"/>
      <c r="D38" s="109"/>
      <c r="E38" s="135" t="s">
        <v>55</v>
      </c>
      <c r="F38" s="136"/>
      <c r="G38" s="139">
        <v>2.9</v>
      </c>
      <c r="H38" s="140">
        <v>2.9</v>
      </c>
      <c r="I38" s="139">
        <f>1*G38/1</f>
        <v>2.9</v>
      </c>
      <c r="J38" s="140"/>
      <c r="K38" s="91"/>
      <c r="L38" s="94"/>
      <c r="M38" s="95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</row>
    <row r="39" spans="1:43" s="78" customFormat="1" ht="18" customHeight="1" thickBot="1">
      <c r="A39" s="145"/>
      <c r="B39" s="106" t="s">
        <v>56</v>
      </c>
      <c r="C39" s="107"/>
      <c r="D39" s="107"/>
      <c r="E39" s="133" t="s">
        <v>78</v>
      </c>
      <c r="F39" s="134"/>
      <c r="G39" s="137">
        <v>12.8</v>
      </c>
      <c r="H39" s="138">
        <v>12.8</v>
      </c>
      <c r="I39" s="137">
        <f>1*G39/5</f>
        <v>2.56</v>
      </c>
      <c r="J39" s="138"/>
      <c r="K39" s="96"/>
      <c r="L39" s="97"/>
      <c r="M39" s="9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</row>
    <row r="40" spans="1:43" s="78" customFormat="1" ht="17.25" customHeight="1" thickBot="1">
      <c r="A40" s="146" t="s">
        <v>61</v>
      </c>
      <c r="B40" s="108" t="s">
        <v>62</v>
      </c>
      <c r="C40" s="109"/>
      <c r="D40" s="109"/>
      <c r="E40" s="135" t="s">
        <v>22</v>
      </c>
      <c r="F40" s="136"/>
      <c r="G40" s="139">
        <v>5.2</v>
      </c>
      <c r="H40" s="140">
        <v>5.2</v>
      </c>
      <c r="I40" s="139">
        <f>1*G40/0.15</f>
        <v>34.66666666666667</v>
      </c>
      <c r="J40" s="140"/>
      <c r="K40" s="91"/>
      <c r="L40" s="112"/>
      <c r="M40" s="113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</row>
    <row r="41" spans="1:43" s="78" customFormat="1" ht="17.25" customHeight="1" thickBot="1">
      <c r="A41" s="144"/>
      <c r="B41" s="106" t="s">
        <v>63</v>
      </c>
      <c r="C41" s="107"/>
      <c r="D41" s="107"/>
      <c r="E41" s="133" t="s">
        <v>22</v>
      </c>
      <c r="F41" s="134"/>
      <c r="G41" s="137">
        <v>5.2</v>
      </c>
      <c r="H41" s="138">
        <v>5.2</v>
      </c>
      <c r="I41" s="137">
        <f>1*G41/0.15</f>
        <v>34.66666666666667</v>
      </c>
      <c r="J41" s="138"/>
      <c r="K41" s="96"/>
      <c r="L41" s="112"/>
      <c r="M41" s="113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</row>
    <row r="42" spans="1:43" s="78" customFormat="1" ht="17.25" customHeight="1" thickBot="1">
      <c r="A42" s="144"/>
      <c r="B42" s="108" t="s">
        <v>64</v>
      </c>
      <c r="C42" s="109"/>
      <c r="D42" s="109"/>
      <c r="E42" s="135" t="s">
        <v>22</v>
      </c>
      <c r="F42" s="136"/>
      <c r="G42" s="139">
        <v>5.2</v>
      </c>
      <c r="H42" s="140">
        <v>5.2</v>
      </c>
      <c r="I42" s="139">
        <f>1*G42/0.15</f>
        <v>34.66666666666667</v>
      </c>
      <c r="J42" s="140"/>
      <c r="K42" s="91"/>
      <c r="L42" s="112"/>
      <c r="M42" s="113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</row>
    <row r="43" spans="1:43" s="78" customFormat="1" ht="17.25" customHeight="1" thickBot="1">
      <c r="A43" s="144"/>
      <c r="B43" s="106" t="s">
        <v>66</v>
      </c>
      <c r="C43" s="107"/>
      <c r="D43" s="107"/>
      <c r="E43" s="133" t="s">
        <v>22</v>
      </c>
      <c r="F43" s="134"/>
      <c r="G43" s="137">
        <v>5.2</v>
      </c>
      <c r="H43" s="138">
        <v>3.7</v>
      </c>
      <c r="I43" s="137">
        <f>1*G43/0.15</f>
        <v>34.66666666666667</v>
      </c>
      <c r="J43" s="138"/>
      <c r="K43" s="96"/>
      <c r="L43" s="112"/>
      <c r="M43" s="113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</row>
    <row r="44" spans="1:43" s="78" customFormat="1" ht="17.25" customHeight="1" thickBot="1">
      <c r="A44" s="144"/>
      <c r="B44" s="108" t="s">
        <v>65</v>
      </c>
      <c r="C44" s="109"/>
      <c r="D44" s="109"/>
      <c r="E44" s="135" t="s">
        <v>22</v>
      </c>
      <c r="F44" s="136"/>
      <c r="G44" s="139">
        <v>3.7</v>
      </c>
      <c r="H44" s="140">
        <v>3.7</v>
      </c>
      <c r="I44" s="139">
        <f>1*G44/0.15</f>
        <v>24.666666666666668</v>
      </c>
      <c r="J44" s="140"/>
      <c r="K44" s="91"/>
      <c r="L44" s="94"/>
      <c r="M44" s="9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</row>
    <row r="45" spans="1:43" s="78" customFormat="1" ht="12.75" customHeight="1" thickBot="1">
      <c r="A45" s="98"/>
      <c r="B45" s="99"/>
      <c r="C45" s="99"/>
      <c r="D45" s="99"/>
      <c r="E45" s="148" t="s">
        <v>68</v>
      </c>
      <c r="F45" s="148"/>
      <c r="G45" s="148"/>
      <c r="H45" s="148"/>
      <c r="I45" s="148" t="e">
        <f>(SUM(#REF!)*#REF!)+(SUM(#REF!)*#REF!)+(SUM(G28:G33)*#REF!)+(SUM(G34:G34)*#REF!)+(SUM(#REF!)*#REF!)+(SUM(#REF!)*E35)+(SUM(#REF!)*E37)+(SUM(G38:G39)*E38)+(SUM(#REF!)*#REF!)+(SUM(G44:G44)*E44)</f>
        <v>#REF!</v>
      </c>
      <c r="J45" s="149" t="e">
        <f>(SUM(H8:H16)*#REF!)+(SUM(H17:H23)*#REF!)+(SUM(H24:H33)*#REF!)+(SUM(H34:H34)*#REF!)+(SUM(#REF!)*#REF!)+(SUM(H35:H36)*G35)+(SUM(H37)*G37)+(SUM(H38:H39)*F38)+(SUM(#REF!)*#REF!)+(SUM(H44:H44)*F44)</f>
        <v>#REF!</v>
      </c>
      <c r="K45" s="154">
        <f>K8*G8+K9*G9+K10*G10+K11*G11+K12*G12+K13*G13+K14*G14+K15*G15+K16*G16+K17*G17+K18*G18+K19*G19+K20*G20+K21*G21+K22*G22+K23*G23+K24*G24+K25*G25+K26*G26+K27*G27+K28*G28+K29*G29+K30*G30+K31*G31+K32*G32+K33*G33+K34*G34+K35*G35+K36*G36+K37*G37+K38*G38+K39*G39+K40*G40+K41*G41+K42*G42+K43*G43+K44*G44</f>
        <v>0</v>
      </c>
      <c r="L45" s="154">
        <f>L8*G8+L9*G9+L10*G10+L11*G11+L12*G12+L13*G13+L14*G14+L15*G15+L16*G16+L17*G17+L18*G18+L19*G19+L20*G20+L21*G21+L22*G22+L23*G23+L24*G24+L25*G25+L26*G26+L27*G27+L28*G28+L29*G29+L30*G30+L31*G31+L32*G32+L33*G33+L34*G34+L35*G35+L36*G36+L37*G37+L38*G38+L39*G39+L40*G40+L41*G41+L42*G42+L43*G43+L44*G44</f>
        <v>0</v>
      </c>
      <c r="M45" s="154">
        <f>M8*G8+M9*G9+M10*G10+M11*G11+M12*G12+M13*G13+M14*G14+M15*G15+M16*G16+M17*G17+M18*G18+M19*G19+M20*G20+M21*G21+M22*G22+M23*G23+M24*G24+M25*G25+M26*G26+M27*G27+M28*G28+M29*G29+M30*G30+M31*G31+M32*G32+M33*G33+M34*G34+M35*G35+M36*G36+M37*G37+M38*G38+M39*G39+M40*G40+M41*G41+M42*G42+M43*G43+M44*G44</f>
        <v>0</v>
      </c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</row>
    <row r="46" spans="1:43" s="78" customFormat="1" ht="12.75" customHeight="1" thickBot="1">
      <c r="A46" s="100"/>
      <c r="B46" s="100"/>
      <c r="C46" s="100"/>
      <c r="D46" s="100"/>
      <c r="E46" s="150"/>
      <c r="F46" s="150"/>
      <c r="G46" s="150"/>
      <c r="H46" s="150"/>
      <c r="I46" s="150"/>
      <c r="J46" s="151"/>
      <c r="K46" s="154"/>
      <c r="L46" s="154"/>
      <c r="M46" s="15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</row>
    <row r="47" spans="1:43" s="88" customFormat="1" ht="20.25" customHeight="1">
      <c r="A47" s="82" t="s">
        <v>23</v>
      </c>
      <c r="B47" s="83"/>
      <c r="C47" s="84"/>
      <c r="D47" s="152">
        <f>IF(Pâtes!G38="","",Pâtes!G38)</f>
      </c>
      <c r="E47" s="152"/>
      <c r="F47" s="152"/>
      <c r="G47"/>
      <c r="H47" s="153" t="s">
        <v>83</v>
      </c>
      <c r="I47" s="153"/>
      <c r="J47" s="153"/>
      <c r="K47" s="153"/>
      <c r="L47" s="153"/>
      <c r="M47" s="153"/>
      <c r="N47" s="85"/>
      <c r="O47" s="85"/>
      <c r="P47" s="85"/>
      <c r="Q47" s="85"/>
      <c r="R47" s="84"/>
      <c r="S47" s="84"/>
      <c r="T47" s="84"/>
      <c r="U47"/>
      <c r="V47" s="86"/>
      <c r="W47" s="86"/>
      <c r="X47" s="87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</row>
    <row r="48" spans="1:13" ht="10.5" customHeight="1">
      <c r="A48" s="5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4" t="str">
        <f>Pâtes!Z40</f>
        <v>Version du 2/04/2024</v>
      </c>
    </row>
  </sheetData>
  <sheetProtection sheet="1" objects="1" scenarios="1" selectLockedCells="1"/>
  <mergeCells count="128">
    <mergeCell ref="A8:A29"/>
    <mergeCell ref="G30:H30"/>
    <mergeCell ref="A30:A34"/>
    <mergeCell ref="G27:H27"/>
    <mergeCell ref="G24:H24"/>
    <mergeCell ref="G25:H25"/>
    <mergeCell ref="G26:H26"/>
    <mergeCell ref="G28:H28"/>
    <mergeCell ref="G31:H31"/>
    <mergeCell ref="G18:H18"/>
    <mergeCell ref="I30:J30"/>
    <mergeCell ref="I31:J31"/>
    <mergeCell ref="G29:H29"/>
    <mergeCell ref="E20:F20"/>
    <mergeCell ref="G21:H21"/>
    <mergeCell ref="G22:H22"/>
    <mergeCell ref="G23:H23"/>
    <mergeCell ref="I21:J21"/>
    <mergeCell ref="I22:J22"/>
    <mergeCell ref="G19:H19"/>
    <mergeCell ref="G20:H20"/>
    <mergeCell ref="I18:J18"/>
    <mergeCell ref="I19:J19"/>
    <mergeCell ref="I20:J20"/>
    <mergeCell ref="G14:H14"/>
    <mergeCell ref="I13:J13"/>
    <mergeCell ref="I14:J14"/>
    <mergeCell ref="G15:H15"/>
    <mergeCell ref="G16:H16"/>
    <mergeCell ref="G17:H17"/>
    <mergeCell ref="I15:J15"/>
    <mergeCell ref="I16:J16"/>
    <mergeCell ref="I17:J17"/>
    <mergeCell ref="G9:H9"/>
    <mergeCell ref="G10:H10"/>
    <mergeCell ref="G11:H11"/>
    <mergeCell ref="G8:H8"/>
    <mergeCell ref="G12:H12"/>
    <mergeCell ref="G13:H13"/>
    <mergeCell ref="E45:J46"/>
    <mergeCell ref="D47:F47"/>
    <mergeCell ref="H47:M47"/>
    <mergeCell ref="K45:K46"/>
    <mergeCell ref="L45:L46"/>
    <mergeCell ref="M45:M46"/>
    <mergeCell ref="G34:H34"/>
    <mergeCell ref="I33:J33"/>
    <mergeCell ref="I34:J34"/>
    <mergeCell ref="E33:F33"/>
    <mergeCell ref="E34:F34"/>
    <mergeCell ref="G32:H32"/>
    <mergeCell ref="I32:J32"/>
    <mergeCell ref="K7:M7"/>
    <mergeCell ref="G43:H43"/>
    <mergeCell ref="G40:H40"/>
    <mergeCell ref="G39:H39"/>
    <mergeCell ref="G44:H44"/>
    <mergeCell ref="G42:H42"/>
    <mergeCell ref="G37:H37"/>
    <mergeCell ref="G38:H38"/>
    <mergeCell ref="I37:J37"/>
    <mergeCell ref="I38:J38"/>
    <mergeCell ref="B4:D4"/>
    <mergeCell ref="B5:D5"/>
    <mergeCell ref="G41:H41"/>
    <mergeCell ref="A35:A39"/>
    <mergeCell ref="A40:A44"/>
    <mergeCell ref="E17:F17"/>
    <mergeCell ref="E18:F18"/>
    <mergeCell ref="E19:F19"/>
    <mergeCell ref="G7:H7"/>
    <mergeCell ref="G33:H33"/>
    <mergeCell ref="I7:J7"/>
    <mergeCell ref="I8:J8"/>
    <mergeCell ref="I9:J9"/>
    <mergeCell ref="I10:J10"/>
    <mergeCell ref="I11:J11"/>
    <mergeCell ref="I12:J12"/>
    <mergeCell ref="I44:J44"/>
    <mergeCell ref="I23:J23"/>
    <mergeCell ref="I24:J24"/>
    <mergeCell ref="I25:J25"/>
    <mergeCell ref="I26:J26"/>
    <mergeCell ref="I27:J27"/>
    <mergeCell ref="I28:J28"/>
    <mergeCell ref="I35:J35"/>
    <mergeCell ref="I36:J36"/>
    <mergeCell ref="I29:J29"/>
    <mergeCell ref="E16:F16"/>
    <mergeCell ref="I39:J39"/>
    <mergeCell ref="I40:J40"/>
    <mergeCell ref="I41:J41"/>
    <mergeCell ref="I42:J42"/>
    <mergeCell ref="I43:J43"/>
    <mergeCell ref="E37:F37"/>
    <mergeCell ref="E38:F38"/>
    <mergeCell ref="G35:H35"/>
    <mergeCell ref="G36:H36"/>
    <mergeCell ref="E25:F25"/>
    <mergeCell ref="E26:F26"/>
    <mergeCell ref="E8:F8"/>
    <mergeCell ref="E9:F9"/>
    <mergeCell ref="E10:F10"/>
    <mergeCell ref="E11:F11"/>
    <mergeCell ref="E12:F12"/>
    <mergeCell ref="E13:F13"/>
    <mergeCell ref="E14:F14"/>
    <mergeCell ref="E15:F15"/>
    <mergeCell ref="E43:F43"/>
    <mergeCell ref="E44:F44"/>
    <mergeCell ref="E27:F27"/>
    <mergeCell ref="E28:F28"/>
    <mergeCell ref="E29:F29"/>
    <mergeCell ref="E30:F30"/>
    <mergeCell ref="E31:F31"/>
    <mergeCell ref="E32:F32"/>
    <mergeCell ref="E35:F35"/>
    <mergeCell ref="E36:F36"/>
    <mergeCell ref="A7:D7"/>
    <mergeCell ref="E7:F7"/>
    <mergeCell ref="E39:F39"/>
    <mergeCell ref="E40:F40"/>
    <mergeCell ref="E41:F41"/>
    <mergeCell ref="E42:F42"/>
    <mergeCell ref="E21:F21"/>
    <mergeCell ref="E22:F22"/>
    <mergeCell ref="E23:F23"/>
    <mergeCell ref="E24:F24"/>
  </mergeCells>
  <printOptions/>
  <pageMargins left="0.2361111111111111" right="0.2361111111111111" top="0.14166666666666666" bottom="0.4534722222222223" header="0.5118055555555555" footer="0.11597222222222223"/>
  <pageSetup fitToHeight="1" fitToWidth="1" horizontalDpi="300" verticalDpi="300" orientation="portrait" paperSize="9" scale="96" r:id="rId2"/>
  <headerFooter alignWithMargins="0">
    <oddFooter>&amp;C&amp;"Calibri,Normal"&amp;7Association Loi 1901 créée le 28/08/2006 déclarée en Préfecture - 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Emmanuelle B</cp:lastModifiedBy>
  <cp:lastPrinted>2024-04-18T10:15:07Z</cp:lastPrinted>
  <dcterms:modified xsi:type="dcterms:W3CDTF">2024-05-02T15:01:32Z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